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\adm\inv\EXP_ABIERTOS\RRHH_UPNA\PREDOCTORALES\CONV2019_PREDOCUPNA_FIN2024\NUEVAS\CONCESIÓN\"/>
    </mc:Choice>
  </mc:AlternateContent>
  <bookViews>
    <workbookView xWindow="0" yWindow="0" windowWidth="19128" windowHeight="11016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3" i="1" l="1"/>
  <c r="O53" i="1" l="1"/>
  <c r="P77" i="1" l="1"/>
  <c r="I60" i="1" l="1"/>
  <c r="I19" i="1" l="1"/>
  <c r="I57" i="1"/>
  <c r="J50" i="1" l="1"/>
  <c r="J48" i="1"/>
  <c r="J65" i="1"/>
  <c r="J43" i="1"/>
  <c r="J44" i="1"/>
  <c r="J60" i="1"/>
  <c r="J53" i="1"/>
  <c r="J61" i="1"/>
  <c r="J52" i="1"/>
  <c r="J51" i="1"/>
  <c r="J57" i="1"/>
  <c r="J59" i="1"/>
  <c r="J55" i="1"/>
  <c r="J62" i="1"/>
  <c r="J47" i="1"/>
  <c r="J66" i="1"/>
  <c r="J45" i="1"/>
  <c r="J42" i="1"/>
  <c r="J58" i="1"/>
  <c r="J56" i="1"/>
  <c r="J64" i="1"/>
  <c r="J49" i="1"/>
  <c r="J46" i="1"/>
  <c r="J54" i="1"/>
  <c r="J63" i="1"/>
  <c r="J87" i="1"/>
  <c r="J83" i="1"/>
  <c r="J82" i="1"/>
  <c r="J84" i="1"/>
  <c r="J86" i="1"/>
  <c r="J85" i="1"/>
  <c r="I22" i="1" l="1"/>
  <c r="I18" i="1"/>
  <c r="J13" i="1" s="1"/>
  <c r="J24" i="1" l="1"/>
  <c r="J33" i="1"/>
  <c r="J29" i="1"/>
  <c r="J30" i="1"/>
  <c r="J36" i="1"/>
  <c r="J16" i="1"/>
  <c r="J22" i="1"/>
  <c r="J17" i="1"/>
  <c r="J14" i="1"/>
  <c r="J27" i="1"/>
  <c r="J26" i="1"/>
  <c r="J34" i="1"/>
  <c r="J20" i="1"/>
  <c r="J32" i="1"/>
  <c r="J18" i="1"/>
  <c r="J19" i="1"/>
  <c r="J12" i="1"/>
  <c r="J37" i="1"/>
  <c r="J21" i="1"/>
  <c r="J25" i="1"/>
  <c r="J11" i="1"/>
  <c r="J31" i="1"/>
  <c r="J23" i="1"/>
  <c r="J15" i="1"/>
  <c r="J28" i="1"/>
  <c r="J35" i="1"/>
  <c r="P87" i="1"/>
  <c r="P83" i="1"/>
  <c r="P82" i="1"/>
  <c r="P84" i="1"/>
  <c r="P86" i="1"/>
  <c r="P85" i="1"/>
  <c r="N87" i="1"/>
  <c r="N83" i="1"/>
  <c r="N82" i="1"/>
  <c r="N84" i="1"/>
  <c r="N86" i="1"/>
  <c r="N85" i="1"/>
  <c r="L87" i="1"/>
  <c r="L83" i="1"/>
  <c r="L82" i="1"/>
  <c r="L84" i="1"/>
  <c r="L86" i="1"/>
  <c r="L85" i="1"/>
  <c r="P75" i="1"/>
  <c r="P73" i="1"/>
  <c r="P74" i="1"/>
  <c r="P76" i="1"/>
  <c r="P71" i="1"/>
  <c r="P72" i="1"/>
  <c r="N75" i="1"/>
  <c r="N73" i="1"/>
  <c r="N74" i="1"/>
  <c r="N76" i="1"/>
  <c r="N71" i="1"/>
  <c r="N77" i="1"/>
  <c r="N72" i="1"/>
  <c r="L75" i="1"/>
  <c r="L73" i="1"/>
  <c r="L74" i="1"/>
  <c r="L76" i="1"/>
  <c r="L71" i="1"/>
  <c r="L77" i="1"/>
  <c r="L72" i="1"/>
  <c r="P65" i="1"/>
  <c r="P43" i="1"/>
  <c r="P44" i="1"/>
  <c r="P60" i="1"/>
  <c r="P61" i="1"/>
  <c r="P52" i="1"/>
  <c r="P51" i="1"/>
  <c r="P57" i="1"/>
  <c r="P59" i="1"/>
  <c r="P55" i="1"/>
  <c r="P62" i="1"/>
  <c r="P47" i="1"/>
  <c r="P66" i="1"/>
  <c r="P45" i="1"/>
  <c r="P42" i="1"/>
  <c r="P58" i="1"/>
  <c r="P56" i="1"/>
  <c r="P64" i="1"/>
  <c r="P49" i="1"/>
  <c r="P46" i="1"/>
  <c r="P54" i="1"/>
  <c r="P48" i="1"/>
  <c r="N50" i="1"/>
  <c r="N48" i="1"/>
  <c r="N65" i="1"/>
  <c r="N43" i="1"/>
  <c r="N44" i="1"/>
  <c r="N60" i="1"/>
  <c r="N53" i="1"/>
  <c r="N61" i="1"/>
  <c r="N52" i="1"/>
  <c r="N51" i="1"/>
  <c r="N57" i="1"/>
  <c r="N59" i="1"/>
  <c r="N55" i="1"/>
  <c r="N62" i="1"/>
  <c r="N47" i="1"/>
  <c r="N66" i="1"/>
  <c r="N45" i="1"/>
  <c r="N42" i="1"/>
  <c r="N58" i="1"/>
  <c r="N56" i="1"/>
  <c r="N64" i="1"/>
  <c r="N49" i="1"/>
  <c r="N46" i="1"/>
  <c r="N54" i="1"/>
  <c r="N63" i="1"/>
  <c r="L50" i="1"/>
  <c r="L48" i="1"/>
  <c r="L65" i="1"/>
  <c r="L43" i="1"/>
  <c r="L44" i="1"/>
  <c r="L60" i="1"/>
  <c r="L53" i="1"/>
  <c r="L61" i="1"/>
  <c r="L52" i="1"/>
  <c r="L51" i="1"/>
  <c r="L57" i="1"/>
  <c r="L59" i="1"/>
  <c r="L55" i="1"/>
  <c r="L62" i="1"/>
  <c r="L47" i="1"/>
  <c r="L66" i="1"/>
  <c r="L45" i="1"/>
  <c r="L42" i="1"/>
  <c r="L58" i="1"/>
  <c r="L56" i="1"/>
  <c r="L64" i="1"/>
  <c r="L49" i="1"/>
  <c r="L46" i="1"/>
  <c r="L54" i="1"/>
  <c r="L63" i="1"/>
  <c r="P13" i="1"/>
  <c r="P11" i="1"/>
  <c r="P14" i="1"/>
  <c r="P18" i="1"/>
  <c r="P35" i="1"/>
  <c r="P25" i="1"/>
  <c r="P24" i="1"/>
  <c r="P32" i="1"/>
  <c r="P28" i="1"/>
  <c r="P21" i="1"/>
  <c r="P36" i="1"/>
  <c r="P20" i="1"/>
  <c r="P15" i="1"/>
  <c r="P37" i="1"/>
  <c r="P29" i="1"/>
  <c r="P34" i="1"/>
  <c r="P23" i="1"/>
  <c r="P12" i="1"/>
  <c r="P17" i="1"/>
  <c r="P26" i="1"/>
  <c r="P22" i="1"/>
  <c r="P19" i="1"/>
  <c r="P16" i="1"/>
  <c r="P27" i="1"/>
  <c r="P31" i="1"/>
  <c r="P30" i="1"/>
  <c r="P33" i="1"/>
  <c r="N13" i="1"/>
  <c r="N11" i="1"/>
  <c r="N14" i="1"/>
  <c r="N18" i="1"/>
  <c r="N35" i="1"/>
  <c r="N25" i="1"/>
  <c r="N24" i="1"/>
  <c r="N32" i="1"/>
  <c r="N28" i="1"/>
  <c r="N21" i="1"/>
  <c r="N36" i="1"/>
  <c r="N20" i="1"/>
  <c r="N15" i="1"/>
  <c r="N37" i="1"/>
  <c r="N29" i="1"/>
  <c r="N34" i="1"/>
  <c r="N23" i="1"/>
  <c r="N12" i="1"/>
  <c r="N17" i="1"/>
  <c r="N26" i="1"/>
  <c r="N22" i="1"/>
  <c r="N19" i="1"/>
  <c r="N16" i="1"/>
  <c r="N27" i="1"/>
  <c r="N31" i="1"/>
  <c r="N30" i="1"/>
  <c r="N33" i="1"/>
  <c r="L13" i="1"/>
  <c r="L11" i="1"/>
  <c r="L14" i="1"/>
  <c r="L18" i="1"/>
  <c r="L35" i="1"/>
  <c r="L25" i="1"/>
  <c r="L24" i="1"/>
  <c r="L32" i="1"/>
  <c r="L28" i="1"/>
  <c r="L21" i="1"/>
  <c r="L36" i="1"/>
  <c r="L20" i="1"/>
  <c r="L15" i="1"/>
  <c r="L37" i="1"/>
  <c r="L29" i="1"/>
  <c r="L34" i="1"/>
  <c r="L23" i="1"/>
  <c r="L12" i="1"/>
  <c r="L17" i="1"/>
  <c r="L26" i="1"/>
  <c r="L22" i="1"/>
  <c r="L19" i="1"/>
  <c r="L16" i="1"/>
  <c r="L27" i="1"/>
  <c r="L31" i="1"/>
  <c r="L30" i="1"/>
  <c r="L33" i="1"/>
  <c r="J75" i="1" l="1"/>
  <c r="J73" i="1"/>
  <c r="J74" i="1"/>
  <c r="J76" i="1"/>
  <c r="J71" i="1"/>
  <c r="J77" i="1"/>
  <c r="J72" i="1"/>
  <c r="P50" i="1" l="1"/>
  <c r="Q54" i="1" l="1"/>
  <c r="R54" i="1" s="1"/>
  <c r="U54" i="1" s="1"/>
  <c r="F54" i="1" s="1"/>
  <c r="Q56" i="1"/>
  <c r="Q53" i="1"/>
  <c r="Q63" i="1"/>
  <c r="R63" i="1" s="1"/>
  <c r="U63" i="1" s="1"/>
  <c r="Q23" i="1"/>
  <c r="Q60" i="1"/>
  <c r="Q74" i="1"/>
  <c r="R53" i="1" l="1"/>
  <c r="U53" i="1" s="1"/>
  <c r="F53" i="1" s="1"/>
  <c r="R60" i="1"/>
  <c r="U60" i="1" s="1"/>
  <c r="F60" i="1" s="1"/>
  <c r="R56" i="1"/>
  <c r="U56" i="1" s="1"/>
  <c r="F56" i="1" s="1"/>
  <c r="F63" i="1"/>
  <c r="Q18" i="1"/>
  <c r="Q34" i="1"/>
  <c r="Q20" i="1" l="1"/>
  <c r="Q76" i="1"/>
  <c r="Q37" i="1"/>
  <c r="Q59" i="1"/>
  <c r="Q35" i="1"/>
  <c r="Q49" i="1"/>
  <c r="Q22" i="1"/>
  <c r="Q50" i="1"/>
  <c r="Q66" i="1"/>
  <c r="Q29" i="1"/>
  <c r="Q33" i="1"/>
  <c r="Q25" i="1"/>
  <c r="Q31" i="1"/>
  <c r="R50" i="1" l="1"/>
  <c r="U50" i="1" s="1"/>
  <c r="F50" i="1" s="1"/>
  <c r="R59" i="1"/>
  <c r="U59" i="1" s="1"/>
  <c r="F59" i="1" s="1"/>
  <c r="R66" i="1"/>
  <c r="U66" i="1" s="1"/>
  <c r="F66" i="1" s="1"/>
  <c r="R49" i="1"/>
  <c r="U49" i="1" s="1"/>
  <c r="F49" i="1" s="1"/>
  <c r="Q75" i="1"/>
  <c r="Q72" i="1"/>
  <c r="Q73" i="1"/>
  <c r="Q52" i="1"/>
  <c r="Q45" i="1"/>
  <c r="Q47" i="1"/>
  <c r="Q15" i="1"/>
  <c r="R47" i="1" l="1"/>
  <c r="U47" i="1" s="1"/>
  <c r="F47" i="1" s="1"/>
  <c r="R45" i="1"/>
  <c r="U45" i="1" s="1"/>
  <c r="F45" i="1" s="1"/>
  <c r="R52" i="1"/>
  <c r="U52" i="1" s="1"/>
  <c r="F52" i="1" s="1"/>
  <c r="Q28" i="1"/>
  <c r="Q36" i="1"/>
  <c r="Q32" i="1"/>
  <c r="Q71" i="1"/>
  <c r="Q77" i="1"/>
  <c r="Q17" i="1"/>
  <c r="Q55" i="1"/>
  <c r="R55" i="1" l="1"/>
  <c r="U55" i="1" s="1"/>
  <c r="F55" i="1" s="1"/>
  <c r="R72" i="1"/>
  <c r="U72" i="1" s="1"/>
  <c r="F72" i="1" s="1"/>
  <c r="R77" i="1"/>
  <c r="U77" i="1" s="1"/>
  <c r="R71" i="1"/>
  <c r="U71" i="1" s="1"/>
  <c r="R74" i="1"/>
  <c r="U74" i="1" s="1"/>
  <c r="R75" i="1"/>
  <c r="U75" i="1" s="1"/>
  <c r="R73" i="1"/>
  <c r="U73" i="1" s="1"/>
  <c r="R76" i="1"/>
  <c r="U76" i="1" s="1"/>
  <c r="Q62" i="1"/>
  <c r="R62" i="1" l="1"/>
  <c r="U62" i="1" s="1"/>
  <c r="F62" i="1" s="1"/>
  <c r="F75" i="1"/>
  <c r="F74" i="1"/>
  <c r="F71" i="1"/>
  <c r="F76" i="1"/>
  <c r="F73" i="1"/>
  <c r="F77" i="1"/>
  <c r="Q11" i="1"/>
  <c r="Q14" i="1"/>
  <c r="Q61" i="1"/>
  <c r="Q24" i="1"/>
  <c r="Q43" i="1"/>
  <c r="Q26" i="1"/>
  <c r="Q27" i="1"/>
  <c r="R61" i="1" l="1"/>
  <c r="U61" i="1" s="1"/>
  <c r="F61" i="1" s="1"/>
  <c r="R43" i="1"/>
  <c r="U43" i="1" s="1"/>
  <c r="F43" i="1" s="1"/>
  <c r="Q12" i="1"/>
  <c r="Q19" i="1"/>
  <c r="Q16" i="1"/>
  <c r="Q46" i="1" l="1"/>
  <c r="R46" i="1" l="1"/>
  <c r="U46" i="1" s="1"/>
  <c r="F46" i="1" s="1"/>
  <c r="Q65" i="1"/>
  <c r="Q44" i="1"/>
  <c r="Q51" i="1"/>
  <c r="Q57" i="1"/>
  <c r="Q42" i="1"/>
  <c r="Q58" i="1"/>
  <c r="Q64" i="1"/>
  <c r="Q21" i="1"/>
  <c r="R42" i="1" l="1"/>
  <c r="U42" i="1" s="1"/>
  <c r="F42" i="1" s="1"/>
  <c r="R65" i="1"/>
  <c r="U65" i="1" s="1"/>
  <c r="F65" i="1" s="1"/>
  <c r="R57" i="1"/>
  <c r="U57" i="1" s="1"/>
  <c r="F57" i="1" s="1"/>
  <c r="R64" i="1"/>
  <c r="U64" i="1" s="1"/>
  <c r="F64" i="1" s="1"/>
  <c r="R51" i="1"/>
  <c r="U51" i="1" s="1"/>
  <c r="F51" i="1" s="1"/>
  <c r="R58" i="1"/>
  <c r="U58" i="1" s="1"/>
  <c r="F58" i="1" s="1"/>
  <c r="R44" i="1"/>
  <c r="U44" i="1" s="1"/>
  <c r="F44" i="1" s="1"/>
  <c r="R21" i="1"/>
  <c r="U21" i="1" s="1"/>
  <c r="R14" i="1"/>
  <c r="U14" i="1" s="1"/>
  <c r="R35" i="1"/>
  <c r="U35" i="1" s="1"/>
  <c r="R30" i="1"/>
  <c r="U30" i="1" s="1"/>
  <c r="R31" i="1"/>
  <c r="U31" i="1" s="1"/>
  <c r="R36" i="1"/>
  <c r="U36" i="1" s="1"/>
  <c r="R24" i="1"/>
  <c r="U24" i="1" s="1"/>
  <c r="R29" i="1"/>
  <c r="U29" i="1" s="1"/>
  <c r="R23" i="1"/>
  <c r="U23" i="1" s="1"/>
  <c r="R11" i="1"/>
  <c r="U11" i="1" s="1"/>
  <c r="R22" i="1"/>
  <c r="U22" i="1" s="1"/>
  <c r="R37" i="1"/>
  <c r="U37" i="1" s="1"/>
  <c r="R20" i="1"/>
  <c r="U20" i="1" s="1"/>
  <c r="R33" i="1"/>
  <c r="U33" i="1" s="1"/>
  <c r="F33" i="1" s="1"/>
  <c r="R15" i="1"/>
  <c r="U15" i="1" s="1"/>
  <c r="R32" i="1"/>
  <c r="U32" i="1" s="1"/>
  <c r="R13" i="1"/>
  <c r="U13" i="1" s="1"/>
  <c r="R18" i="1"/>
  <c r="U18" i="1" s="1"/>
  <c r="R17" i="1"/>
  <c r="U17" i="1" s="1"/>
  <c r="R27" i="1"/>
  <c r="U27" i="1" s="1"/>
  <c r="R34" i="1"/>
  <c r="U34" i="1" s="1"/>
  <c r="R25" i="1"/>
  <c r="U25" i="1" s="1"/>
  <c r="R28" i="1"/>
  <c r="U28" i="1" s="1"/>
  <c r="R26" i="1"/>
  <c r="U26" i="1" s="1"/>
  <c r="R12" i="1"/>
  <c r="U12" i="1" s="1"/>
  <c r="R19" i="1"/>
  <c r="U19" i="1" s="1"/>
  <c r="R16" i="1"/>
  <c r="U16" i="1" s="1"/>
  <c r="Q48" i="1"/>
  <c r="Q85" i="1"/>
  <c r="Q87" i="1"/>
  <c r="Q84" i="1"/>
  <c r="Q86" i="1"/>
  <c r="Q82" i="1"/>
  <c r="Q83" i="1"/>
  <c r="R82" i="1" l="1"/>
  <c r="U82" i="1" s="1"/>
  <c r="F82" i="1" s="1"/>
  <c r="R83" i="1"/>
  <c r="U83" i="1" s="1"/>
  <c r="F83" i="1" s="1"/>
  <c r="R48" i="1"/>
  <c r="U48" i="1" s="1"/>
  <c r="F48" i="1" s="1"/>
  <c r="R87" i="1"/>
  <c r="U87" i="1" s="1"/>
  <c r="F87" i="1" s="1"/>
  <c r="R85" i="1"/>
  <c r="R86" i="1"/>
  <c r="R84" i="1"/>
  <c r="F20" i="1"/>
  <c r="F16" i="1"/>
  <c r="F26" i="1"/>
  <c r="F13" i="1"/>
  <c r="F23" i="1"/>
  <c r="F30" i="1"/>
  <c r="F21" i="1"/>
  <c r="F34" i="1"/>
  <c r="F18" i="1"/>
  <c r="F24" i="1"/>
  <c r="F32" i="1"/>
  <c r="F36" i="1"/>
  <c r="F27" i="1"/>
  <c r="F15" i="1"/>
  <c r="F22" i="1"/>
  <c r="F31" i="1"/>
  <c r="F19" i="1"/>
  <c r="F28" i="1"/>
  <c r="F11" i="1"/>
  <c r="F14" i="1"/>
  <c r="F12" i="1"/>
  <c r="F37" i="1"/>
  <c r="F25" i="1"/>
  <c r="F29" i="1"/>
  <c r="F35" i="1"/>
  <c r="F17" i="1"/>
  <c r="U85" i="1" l="1"/>
  <c r="F85" i="1" s="1"/>
  <c r="U84" i="1"/>
  <c r="F84" i="1" s="1"/>
  <c r="U86" i="1"/>
  <c r="F86" i="1" s="1"/>
</calcChain>
</file>

<file path=xl/sharedStrings.xml><?xml version="1.0" encoding="utf-8"?>
<sst xmlns="http://schemas.openxmlformats.org/spreadsheetml/2006/main" count="393" uniqueCount="306">
  <si>
    <t>Grupo de áreas A</t>
  </si>
  <si>
    <t>Solicitante</t>
  </si>
  <si>
    <t>Director/a</t>
  </si>
  <si>
    <t>GRUPO</t>
  </si>
  <si>
    <t>Responsable Grupo</t>
  </si>
  <si>
    <t>Puntuación TOTAL</t>
  </si>
  <si>
    <t>media</t>
  </si>
  <si>
    <t>expediente</t>
  </si>
  <si>
    <t>promoción</t>
  </si>
  <si>
    <t>ponderada</t>
  </si>
  <si>
    <t>EXPEDIENTE</t>
  </si>
  <si>
    <t xml:space="preserve">NORMALIZADO </t>
  </si>
  <si>
    <t>bruto</t>
  </si>
  <si>
    <t xml:space="preserve">normalizado </t>
  </si>
  <si>
    <t>publicaciones</t>
  </si>
  <si>
    <t xml:space="preserve">congresos </t>
  </si>
  <si>
    <t>normalizado</t>
  </si>
  <si>
    <t>proyectos</t>
  </si>
  <si>
    <t>suma</t>
  </si>
  <si>
    <t>total</t>
  </si>
  <si>
    <t>CURSOS</t>
  </si>
  <si>
    <t>MOVILIDAD</t>
  </si>
  <si>
    <t>máx.</t>
  </si>
  <si>
    <t>TOTAL</t>
  </si>
  <si>
    <t>MÉRITOS</t>
  </si>
  <si>
    <t>Beloso Legarra, Javier</t>
  </si>
  <si>
    <t>López Martín, Antonio</t>
  </si>
  <si>
    <t>Grupo de áreas B</t>
  </si>
  <si>
    <t>Cruz Quesada, Guillermo</t>
  </si>
  <si>
    <t>Garrido Segovia, Julián</t>
  </si>
  <si>
    <t>Echeverría Morrás, Jesús Carmelo</t>
  </si>
  <si>
    <t>Rubio Zamora, Oliver</t>
  </si>
  <si>
    <t>Navallas Irujo, Javier</t>
  </si>
  <si>
    <t>Malanda Trigueros, Armando</t>
  </si>
  <si>
    <t>Jaúregui López, Irati</t>
  </si>
  <si>
    <t>Beruete Díaz, Miguel</t>
  </si>
  <si>
    <t>Ederra Urzainqui, Iñigo</t>
  </si>
  <si>
    <t>Grupo de áreas C</t>
  </si>
  <si>
    <t>Grupo de áreas D</t>
  </si>
  <si>
    <t>Sagardoy Leuza, Iñaki</t>
  </si>
  <si>
    <t>Uribe Oyarbide, José María</t>
  </si>
  <si>
    <t>Jamal Saad Al-Rahamneh, Anas</t>
  </si>
  <si>
    <t>Escola Astrain, José Javier</t>
  </si>
  <si>
    <t>González de Mendivil Moreno, José Ramón</t>
  </si>
  <si>
    <t>Vicente Eceiza, Mikel Gonzalo</t>
  </si>
  <si>
    <t>Zabalza Aznárez, Ana</t>
  </si>
  <si>
    <t>Arrese-Igor Sánchez, César</t>
  </si>
  <si>
    <t>Redondo Muñoz, Marta</t>
  </si>
  <si>
    <t>Arozarena Martinicorena, Imanol</t>
  </si>
  <si>
    <t>Solano Goñi, Cristina</t>
  </si>
  <si>
    <t>García de Vicuña Bilbao, Daniel</t>
  </si>
  <si>
    <t>Mallor Giménez, Fermín</t>
  </si>
  <si>
    <t>Jiménez Durango, Cristian Esteban</t>
  </si>
  <si>
    <t>Matías Maestro, Ignacio Raúl</t>
  </si>
  <si>
    <t>López-Amo Sainz, Manuel</t>
  </si>
  <si>
    <t>Cittadini, Aurora</t>
  </si>
  <si>
    <t>Sarriés Martínez, Mª Victoria</t>
  </si>
  <si>
    <t>Purroy Unanua, Antonio</t>
  </si>
  <si>
    <t>Soto Cabria, Adrián</t>
  </si>
  <si>
    <t>Ursúa Rubio, Alfredo</t>
  </si>
  <si>
    <t>Marroyo Palomo, Luis María</t>
  </si>
  <si>
    <t>Urdangarin Iztueta, Arantxa</t>
  </si>
  <si>
    <t>Gómez-Cabrero López, David</t>
  </si>
  <si>
    <t>Izquiero Redín, Mikel</t>
  </si>
  <si>
    <t>Imas González, José Javier</t>
  </si>
  <si>
    <t>Ruiz Zamarreño, Carlos</t>
  </si>
  <si>
    <t>Imízcoz Aramburu, Mikel</t>
  </si>
  <si>
    <t>Pellejero Alcázar, Ismael</t>
  </si>
  <si>
    <t>Gandía Pascual, Luis María</t>
  </si>
  <si>
    <t>Recarey Rodríguez, Anel Eduardo</t>
  </si>
  <si>
    <t>Izquierdo Redín, Mikel</t>
  </si>
  <si>
    <t>Cristea, María Isabella</t>
  </si>
  <si>
    <t>Sánchez de la Yncera, Ignacio</t>
  </si>
  <si>
    <t>Cornejo Ibergallartu, Alfonso</t>
  </si>
  <si>
    <t>Martínez Merino, Victor Javier</t>
  </si>
  <si>
    <t>Elia Lorente, Víctor</t>
  </si>
  <si>
    <t>Moreno Lostao, Almudena</t>
  </si>
  <si>
    <t>Díaz de Rada Igúzquiza, Vidal</t>
  </si>
  <si>
    <t>Teixé Roig, Júlia</t>
  </si>
  <si>
    <t>Arzamendi Manterola, María Cruz</t>
  </si>
  <si>
    <t>Diéguez Elizondo, Pedro</t>
  </si>
  <si>
    <t>Prieto Hernández, Yarelis</t>
  </si>
  <si>
    <t>Trigueros Chavarría, Luis Lenin</t>
  </si>
  <si>
    <t>Falcone Lanas, Francisco</t>
  </si>
  <si>
    <t>Santano Rivero, Desiree</t>
  </si>
  <si>
    <t>Arregui San Martín, Fco Javier</t>
  </si>
  <si>
    <t>Dominguez Rodríguez, Ismel</t>
  </si>
  <si>
    <t>Corres Sanz, Jesús María</t>
  </si>
  <si>
    <t>Fumanal Idocin, Javier</t>
  </si>
  <si>
    <t>Bustince Sola, Humberto</t>
  </si>
  <si>
    <t>Carbonell Osuna, Kevin</t>
  </si>
  <si>
    <t>Jaime Jiménez, Oscar</t>
  </si>
  <si>
    <t>Oliva Serrano, Jesús</t>
  </si>
  <si>
    <t>Gil Campillo, Celia</t>
  </si>
  <si>
    <t>Farrán Blanch, Inmaculada</t>
  </si>
  <si>
    <t>Veramendi Charola, Jon</t>
  </si>
  <si>
    <t>Idárraga Vélez, Ángela María</t>
  </si>
  <si>
    <t>Korili, Sophia</t>
  </si>
  <si>
    <t>Gil Bravo, Antonio</t>
  </si>
  <si>
    <t>Teniente Vanillas, Jorge</t>
  </si>
  <si>
    <t>Matilla Cuenca, Lara</t>
  </si>
  <si>
    <t>López Andrés, Natalia</t>
  </si>
  <si>
    <t>Lizarraga Rada, Mikel</t>
  </si>
  <si>
    <t>Jimeno Aranguren, Roldán</t>
  </si>
  <si>
    <t>Olaizola Nogales, Inés</t>
  </si>
  <si>
    <t>ACTIVIDAD INVESTIGADORA</t>
  </si>
  <si>
    <t>Martínez Rodríguez, Ana</t>
  </si>
  <si>
    <t>Escors Murugarren, David</t>
  </si>
  <si>
    <t>Rodríguez Rodríguez, Armando</t>
  </si>
  <si>
    <t>Galarza Galarza, Marko</t>
  </si>
  <si>
    <t>Caicedo Leitón, Ana Lucía</t>
  </si>
  <si>
    <t>Larraza Quintana, Martín</t>
  </si>
  <si>
    <t>Eciolaza Ferrando, Adrián</t>
  </si>
  <si>
    <t>López Patiño, Carmenza</t>
  </si>
  <si>
    <t>Virseda Chamorro, Paloma</t>
  </si>
  <si>
    <t>Maté Caballero, Juan Ignacio</t>
  </si>
  <si>
    <t>Bretos Azcona, Pablo Evaristo</t>
  </si>
  <si>
    <t>Cabasés Hita, Juan Manuel</t>
  </si>
  <si>
    <t>García Tabar, Amaia</t>
  </si>
  <si>
    <t>Irigoien Irirarte, Inazio</t>
  </si>
  <si>
    <t>Muro Erreguerena, Julio</t>
  </si>
  <si>
    <t>Martínez Caraballo, María de la Caridad</t>
  </si>
  <si>
    <t>Socorro Leránoz, Abian Bentor</t>
  </si>
  <si>
    <t>Miquelez Erburu, Unai</t>
  </si>
  <si>
    <t>Aguado Jiménez, Roberto</t>
  </si>
  <si>
    <t>Palacios Herrero, Pablo</t>
  </si>
  <si>
    <t>López García, Jose Luis</t>
  </si>
  <si>
    <t>Iglesias Rey, Sara</t>
  </si>
  <si>
    <t>López Molina, Carlos</t>
  </si>
  <si>
    <t>Alemán Aróstegui, Lorena</t>
  </si>
  <si>
    <t>Arcocha Mendinueta, Elorri</t>
  </si>
  <si>
    <t>Majuelo Gil, Emilio</t>
  </si>
  <si>
    <t>Lana Berasain, Jose Miguel</t>
  </si>
  <si>
    <t>Vicente Gómara, Adrián</t>
  </si>
  <si>
    <t>Del Villar Fernández, Ignacio</t>
  </si>
  <si>
    <t>Delgado Zabala, Oihane</t>
  </si>
  <si>
    <t>Goñi Garatea, Mikel</t>
  </si>
  <si>
    <t>Giménez Díaz, Rafael</t>
  </si>
  <si>
    <t>Aldaz Lusarreta, Alaitz</t>
  </si>
  <si>
    <t>Merino Antón, Gorka</t>
  </si>
  <si>
    <t>Beriain Apesteguia, María José</t>
  </si>
  <si>
    <t>Ospina Trujillo, Carlos Fernando</t>
  </si>
  <si>
    <t>Faulin Fajardo, Francisco Javier</t>
  </si>
  <si>
    <t>Zambrano Contreras, Sandra Milena</t>
  </si>
  <si>
    <t>Villamizar Villamizar, Álvaro Eulalio</t>
  </si>
  <si>
    <t>Cimminelli D´Elia, María José</t>
  </si>
  <si>
    <t>Esparza Catalán, Irene</t>
  </si>
  <si>
    <t>Santiago Arriazu, David</t>
  </si>
  <si>
    <t>Gómez Laso, Miguel Angel</t>
  </si>
  <si>
    <t>Uriz Martín, Mikel Xabier</t>
  </si>
  <si>
    <t>Galar Idoate, Mikel</t>
  </si>
  <si>
    <t>Corrales Lay, Luis Raydel</t>
  </si>
  <si>
    <t>Goicoechea Fernández, Javier</t>
  </si>
  <si>
    <t>Maisterra Udi, Maitane</t>
  </si>
  <si>
    <t>Ancín Azpilicueta, Mª Carmen</t>
  </si>
  <si>
    <t>Seco Meneses, Andrés</t>
  </si>
  <si>
    <t>Cai, Xiaowei</t>
  </si>
  <si>
    <t>Cortiñas Ugalde, Mónica</t>
  </si>
  <si>
    <t>Cebollada Calvo, José Javier</t>
  </si>
  <si>
    <t>López Sáenz, Sandra</t>
  </si>
  <si>
    <t>Álvarez Mozos, Jesús</t>
  </si>
  <si>
    <t>Martínez Clamens, Alexandra</t>
  </si>
  <si>
    <t>Pérez Eransus, Begoña</t>
  </si>
  <si>
    <t>De los Santos Bacariza, Alejandra</t>
  </si>
  <si>
    <t>Kochan, Grazyna</t>
  </si>
  <si>
    <t>-</t>
  </si>
  <si>
    <t>Ruiz de Sabando Eguizabal, Ainara</t>
  </si>
  <si>
    <t>Ramos Arroyo, Mª Antonia</t>
  </si>
  <si>
    <t>Parras Jurado, Ana</t>
  </si>
  <si>
    <t>Murillo Martínez, Jesús</t>
  </si>
  <si>
    <t>Caballero Murillo, Primitivo</t>
  </si>
  <si>
    <t>Chocarro Álvarez, Javier</t>
  </si>
  <si>
    <t>Urriza Leoz, Miriam</t>
  </si>
  <si>
    <t>Bonilla Acosta, Harold</t>
  </si>
  <si>
    <t>Muga Caperos, Luis</t>
  </si>
  <si>
    <t>Corredor Casado, Pilar</t>
  </si>
  <si>
    <t>González Fernández, Gonzalo</t>
  </si>
  <si>
    <t>Canals Tresserras, Rosa María</t>
  </si>
  <si>
    <t>Castillo Martínez, Federico</t>
  </si>
  <si>
    <t>Piñeiro Ben, Enrique</t>
  </si>
  <si>
    <t>Loayssa Lara, Alayn</t>
  </si>
  <si>
    <t>Carrillo García, María Cristina</t>
  </si>
  <si>
    <t>Imbert Rodríguez, Juan Bosco</t>
  </si>
  <si>
    <t>Herrera Álvarez, Ximena</t>
  </si>
  <si>
    <t>Blanco Vaca, Juan Antonio</t>
  </si>
  <si>
    <t>Ulazia Garmendia, Ane</t>
  </si>
  <si>
    <t>Guerrero Setas, David</t>
  </si>
  <si>
    <t>Zaratiegui Urdin, Javier</t>
  </si>
  <si>
    <t>Portero Egea, Laura</t>
  </si>
  <si>
    <t>Burguete Gorosquieta, Mikel</t>
  </si>
  <si>
    <t>Mugueta Moreno, Iñigo</t>
  </si>
  <si>
    <t>Saralegui Gainza, Amaia</t>
  </si>
  <si>
    <t>San Martín Rodríguez, Leticia</t>
  </si>
  <si>
    <t>Rayon Valpuesta, Esperanza</t>
  </si>
  <si>
    <t>Williamson, Kyran</t>
  </si>
  <si>
    <t>Bariáin Aisa, Cándido</t>
  </si>
  <si>
    <t>1 UE</t>
  </si>
  <si>
    <t>0,8 PN</t>
  </si>
  <si>
    <t>0,5 CCAA</t>
  </si>
  <si>
    <t>0,3 otros(Plan Prom.; contratos OTRI…)</t>
  </si>
  <si>
    <t>Mena Mosquera, Jhorlyn Enrique</t>
  </si>
  <si>
    <t>Ramírez Vaquero, Eloisa</t>
  </si>
  <si>
    <t>Biurrun Quel, Carlos</t>
  </si>
  <si>
    <t>EXCLUÍDOS</t>
  </si>
  <si>
    <t>6,854 y 8,658</t>
  </si>
  <si>
    <t>7,07 y 8,36</t>
  </si>
  <si>
    <t>7,354 y 8,79</t>
  </si>
  <si>
    <t>6,76 y 8,37</t>
  </si>
  <si>
    <t>8,63 y 9,119</t>
  </si>
  <si>
    <t>7,175 y 7,84</t>
  </si>
  <si>
    <t>7,14 y 8,44</t>
  </si>
  <si>
    <t>7,865 y 8,855</t>
  </si>
  <si>
    <t>6,929 y 8,41</t>
  </si>
  <si>
    <t>6,78 y 7,66</t>
  </si>
  <si>
    <t>6,478 y 8,06</t>
  </si>
  <si>
    <t>8,903 y 8,869</t>
  </si>
  <si>
    <t>6,92 y 7,93</t>
  </si>
  <si>
    <t>6,309 y 7,96</t>
  </si>
  <si>
    <t>6,375 y 8,495</t>
  </si>
  <si>
    <t>7,19 y 8,35</t>
  </si>
  <si>
    <t>8,558 y 8,525</t>
  </si>
  <si>
    <t>7,03 y 8,43</t>
  </si>
  <si>
    <t>6,965 y 8,69</t>
  </si>
  <si>
    <t>7,35 y 8,44</t>
  </si>
  <si>
    <t>7,783 y 8,987</t>
  </si>
  <si>
    <t>6,94 y 8,47</t>
  </si>
  <si>
    <t>6,358 y 7,265</t>
  </si>
  <si>
    <t>6,6 y 7,93</t>
  </si>
  <si>
    <t>7,57 y 8,148</t>
  </si>
  <si>
    <t>6,79 y 8,1</t>
  </si>
  <si>
    <t>7,70 y 9,2</t>
  </si>
  <si>
    <t>7,42 y 8,71</t>
  </si>
  <si>
    <t>6,866 y 8,50</t>
  </si>
  <si>
    <t>8,50 y 8,71</t>
  </si>
  <si>
    <t>8,11 y 9,04</t>
  </si>
  <si>
    <t>7,19 y 9,03</t>
  </si>
  <si>
    <t>8,32 y 8,97</t>
  </si>
  <si>
    <t>7,1 y 8,52</t>
  </si>
  <si>
    <t>6,38 y 8,29</t>
  </si>
  <si>
    <t>6,98 y 8,356</t>
  </si>
  <si>
    <t>7,88 y 8,35</t>
  </si>
  <si>
    <t>6,93 y 8,26</t>
  </si>
  <si>
    <t>7,5 y 8,4</t>
  </si>
  <si>
    <t>7,33 y 8,92</t>
  </si>
  <si>
    <t>8,12 y 8,75</t>
  </si>
  <si>
    <t>7,3 y 8,92</t>
  </si>
  <si>
    <t>7,68 y 9,51</t>
  </si>
  <si>
    <t>7,98 y 8,92</t>
  </si>
  <si>
    <t>7,10 y 8,5</t>
  </si>
  <si>
    <t>7,50 y 8,5</t>
  </si>
  <si>
    <t>7,43 y 8,76</t>
  </si>
  <si>
    <t>7,71 y 8,92</t>
  </si>
  <si>
    <t>8,46 y 9,2</t>
  </si>
  <si>
    <t>7,99 y 8,5</t>
  </si>
  <si>
    <t>7,6936 y 8,69</t>
  </si>
  <si>
    <t>7,144 y 8,31</t>
  </si>
  <si>
    <t>7,58 y 8,277</t>
  </si>
  <si>
    <t>7,18 y 8,447</t>
  </si>
  <si>
    <t>8,3 y 9,21</t>
  </si>
  <si>
    <t>6,915 y 8,841</t>
  </si>
  <si>
    <t>7,88 y 9,17</t>
  </si>
  <si>
    <t>7,16 y 8,62</t>
  </si>
  <si>
    <t>6,55 y 8,12</t>
  </si>
  <si>
    <t>6,89 y 8,71</t>
  </si>
  <si>
    <t>6,384 y 8,05</t>
  </si>
  <si>
    <t>6,523 y 8,456</t>
  </si>
  <si>
    <t>9,45 y 8,71</t>
  </si>
  <si>
    <t>5,86 y 7,952</t>
  </si>
  <si>
    <t>7,99 y 8,2</t>
  </si>
  <si>
    <t>7,26 y 6,8</t>
  </si>
  <si>
    <t>9,48 y 9,124</t>
  </si>
  <si>
    <t>8,01 y 8,361</t>
  </si>
  <si>
    <t>6,6 y 7,71</t>
  </si>
  <si>
    <t>7,55 y 9,04</t>
  </si>
  <si>
    <t>9,48 y 8,5</t>
  </si>
  <si>
    <t>7,56 y 9,3</t>
  </si>
  <si>
    <t>9,48 y 9,3</t>
  </si>
  <si>
    <t>7,64 y 8,108</t>
  </si>
  <si>
    <t>7,99 y 8,44</t>
  </si>
  <si>
    <t>7,08 y 7,68</t>
  </si>
  <si>
    <t>7,99 y 8,92</t>
  </si>
  <si>
    <t>9,38 y 8,85</t>
  </si>
  <si>
    <t>6,89 y 8,92</t>
  </si>
  <si>
    <t>9,54 y 9,77</t>
  </si>
  <si>
    <t>8,12 y 6,92</t>
  </si>
  <si>
    <t>6,3 y 7,75</t>
  </si>
  <si>
    <t>8,64 y 7,997</t>
  </si>
  <si>
    <t>6,96 y 8,23</t>
  </si>
  <si>
    <t>5,88 y 7,746</t>
  </si>
  <si>
    <t>8,31 y 6,985</t>
  </si>
  <si>
    <t>7,19 y 6,79</t>
  </si>
  <si>
    <t>6,51 y 9,09</t>
  </si>
  <si>
    <t>6,678, 8,614, 8,081</t>
  </si>
  <si>
    <t>6,70, 8,05 y 8,37</t>
  </si>
  <si>
    <t>A: 6; B: 6, C: 1 y  D: 1</t>
  </si>
  <si>
    <t>1 mejor expediente</t>
  </si>
  <si>
    <t>5,98 y 8,48</t>
  </si>
  <si>
    <t>6,56 y 8,61</t>
  </si>
  <si>
    <t>7,83 y 8,51</t>
  </si>
  <si>
    <t>7,2 y 7,87</t>
  </si>
  <si>
    <t>José Miguel Beriain Rázquin</t>
  </si>
  <si>
    <t>6,85 y 8,90</t>
  </si>
  <si>
    <t>Resolución 1997/2018, de 11 de octubre</t>
  </si>
  <si>
    <t>Fecha publicación: 15/02/2019</t>
  </si>
  <si>
    <t>15 ayudas</t>
  </si>
  <si>
    <t>PROPUESTA PROVISIONAL DE CONCESIÓN AYUDAS DE CONTRATOS PREDOCTORALES PARA 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</si>
</sst>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/>
    <xf numFmtId="0" fontId="0" fillId="3" borderId="18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0" fillId="7" borderId="17" xfId="0" applyFill="1" applyBorder="1"/>
    <xf numFmtId="0" fontId="0" fillId="7" borderId="17" xfId="0" applyFill="1" applyBorder="1" applyAlignment="1">
      <alignment horizontal="center"/>
    </xf>
    <xf numFmtId="0" fontId="0" fillId="7" borderId="17" xfId="0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/>
    </xf>
    <xf numFmtId="0" fontId="7" fillId="0" borderId="0" xfId="0" applyFont="1"/>
    <xf numFmtId="0" fontId="1" fillId="2" borderId="16" xfId="0" applyFont="1" applyFill="1" applyBorder="1"/>
    <xf numFmtId="0" fontId="1" fillId="7" borderId="16" xfId="0" applyFont="1" applyFill="1" applyBorder="1"/>
    <xf numFmtId="0" fontId="3" fillId="0" borderId="0" xfId="0" applyFont="1"/>
    <xf numFmtId="0" fontId="8" fillId="8" borderId="1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6" fillId="4" borderId="9" xfId="0" applyNumberFormat="1" applyFont="1" applyFill="1" applyBorder="1" applyAlignment="1">
      <alignment horizontal="center" vertical="center"/>
    </xf>
    <xf numFmtId="165" fontId="2" fillId="2" borderId="17" xfId="0" applyNumberFormat="1" applyFont="1" applyFill="1" applyBorder="1" applyAlignment="1">
      <alignment horizontal="center" vertical="center"/>
    </xf>
    <xf numFmtId="165" fontId="2" fillId="7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9" borderId="0" xfId="0" applyFill="1"/>
    <xf numFmtId="0" fontId="1" fillId="3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165" fontId="6" fillId="4" borderId="27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164" fontId="9" fillId="8" borderId="24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/>
    <xf numFmtId="0" fontId="6" fillId="0" borderId="18" xfId="0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6" fillId="0" borderId="12" xfId="0" applyFont="1" applyBorder="1"/>
    <xf numFmtId="0" fontId="6" fillId="0" borderId="12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10" borderId="3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9" fillId="8" borderId="4" xfId="0" applyNumberFormat="1" applyFont="1" applyFill="1" applyBorder="1" applyAlignment="1" applyProtection="1">
      <alignment horizontal="center"/>
      <protection locked="0"/>
    </xf>
    <xf numFmtId="164" fontId="9" fillId="8" borderId="13" xfId="0" applyNumberFormat="1" applyFont="1" applyFill="1" applyBorder="1" applyAlignment="1" applyProtection="1">
      <alignment horizontal="center"/>
      <protection locked="0"/>
    </xf>
    <xf numFmtId="164" fontId="9" fillId="8" borderId="7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2" fillId="5" borderId="14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6" fillId="11" borderId="2" xfId="0" applyFont="1" applyFill="1" applyBorder="1"/>
    <xf numFmtId="0" fontId="6" fillId="11" borderId="3" xfId="0" applyFont="1" applyFill="1" applyBorder="1"/>
    <xf numFmtId="0" fontId="6" fillId="11" borderId="3" xfId="0" applyFont="1" applyFill="1" applyBorder="1" applyAlignment="1">
      <alignment horizontal="center"/>
    </xf>
    <xf numFmtId="164" fontId="6" fillId="11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9" borderId="12" xfId="0" applyFont="1" applyFill="1" applyBorder="1"/>
    <xf numFmtId="0" fontId="2" fillId="11" borderId="3" xfId="0" applyFont="1" applyFill="1" applyBorder="1"/>
    <xf numFmtId="1" fontId="6" fillId="9" borderId="18" xfId="0" applyNumberFormat="1" applyFont="1" applyFill="1" applyBorder="1" applyAlignment="1">
      <alignment horizontal="center" vertical="center"/>
    </xf>
    <xf numFmtId="2" fontId="6" fillId="11" borderId="3" xfId="0" applyNumberFormat="1" applyFont="1" applyFill="1" applyBorder="1" applyAlignment="1">
      <alignment horizontal="center" vertical="center" wrapText="1"/>
    </xf>
    <xf numFmtId="0" fontId="6" fillId="11" borderId="12" xfId="0" applyFont="1" applyFill="1" applyBorder="1"/>
    <xf numFmtId="0" fontId="6" fillId="11" borderId="18" xfId="0" applyFont="1" applyFill="1" applyBorder="1"/>
    <xf numFmtId="0" fontId="6" fillId="11" borderId="18" xfId="0" applyFont="1" applyFill="1" applyBorder="1" applyAlignment="1">
      <alignment horizontal="center"/>
    </xf>
    <xf numFmtId="2" fontId="6" fillId="11" borderId="18" xfId="0" applyNumberFormat="1" applyFont="1" applyFill="1" applyBorder="1" applyAlignment="1">
      <alignment horizontal="center" vertical="center" wrapText="1"/>
    </xf>
    <xf numFmtId="0" fontId="0" fillId="11" borderId="0" xfId="0" applyFill="1"/>
    <xf numFmtId="164" fontId="6" fillId="11" borderId="18" xfId="0" applyNumberFormat="1" applyFont="1" applyFill="1" applyBorder="1" applyAlignment="1">
      <alignment horizontal="center" vertical="center"/>
    </xf>
    <xf numFmtId="0" fontId="6" fillId="6" borderId="12" xfId="0" applyFont="1" applyFill="1" applyBorder="1"/>
    <xf numFmtId="0" fontId="6" fillId="6" borderId="18" xfId="0" applyFont="1" applyFill="1" applyBorder="1"/>
    <xf numFmtId="0" fontId="6" fillId="6" borderId="18" xfId="0" applyFont="1" applyFill="1" applyBorder="1" applyAlignment="1">
      <alignment horizontal="center"/>
    </xf>
    <xf numFmtId="165" fontId="2" fillId="6" borderId="18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/>
    </xf>
    <xf numFmtId="0" fontId="6" fillId="9" borderId="18" xfId="0" applyFont="1" applyFill="1" applyBorder="1"/>
    <xf numFmtId="0" fontId="6" fillId="9" borderId="18" xfId="0" applyFont="1" applyFill="1" applyBorder="1" applyAlignment="1">
      <alignment horizontal="center"/>
    </xf>
    <xf numFmtId="0" fontId="6" fillId="6" borderId="0" xfId="0" applyFont="1" applyFill="1"/>
    <xf numFmtId="164" fontId="6" fillId="6" borderId="18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2" fontId="6" fillId="9" borderId="18" xfId="0" applyNumberFormat="1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0" fillId="0" borderId="17" xfId="0" applyFont="1" applyFill="1" applyBorder="1"/>
    <xf numFmtId="0" fontId="6" fillId="0" borderId="17" xfId="0" applyFont="1" applyBorder="1" applyAlignment="1">
      <alignment horizontal="center" vertical="center"/>
    </xf>
    <xf numFmtId="164" fontId="9" fillId="0" borderId="29" xfId="0" applyNumberFormat="1" applyFont="1" applyFill="1" applyBorder="1" applyAlignment="1" applyProtection="1">
      <alignment horizontal="center"/>
      <protection locked="0"/>
    </xf>
    <xf numFmtId="164" fontId="9" fillId="0" borderId="17" xfId="0" applyNumberFormat="1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9"/>
  <sheetViews>
    <sheetView tabSelected="1" topLeftCell="A97" zoomScaleNormal="100" workbookViewId="0">
      <selection activeCell="C100" sqref="C100"/>
    </sheetView>
  </sheetViews>
  <sheetFormatPr baseColWidth="10" defaultRowHeight="14.4" x14ac:dyDescent="0.3"/>
  <cols>
    <col min="1" max="1" width="3.44140625" style="1" bestFit="1" customWidth="1"/>
    <col min="2" max="2" width="36.33203125" bestFit="1" customWidth="1"/>
    <col min="3" max="3" width="31.109375" customWidth="1"/>
    <col min="4" max="4" width="7.5546875" style="2" customWidth="1"/>
    <col min="5" max="5" width="40" customWidth="1"/>
    <col min="6" max="6" width="17.109375" style="19" customWidth="1"/>
    <col min="7" max="7" width="14.33203125" style="9" customWidth="1"/>
    <col min="8" max="8" width="12.44140625" style="9" customWidth="1"/>
    <col min="9" max="9" width="10.5546875" style="61" customWidth="1"/>
    <col min="10" max="10" width="15" style="19" customWidth="1"/>
    <col min="11" max="11" width="5.88671875" style="4" customWidth="1"/>
    <col min="12" max="12" width="12.44140625" style="4" customWidth="1"/>
    <col min="13" max="13" width="5.88671875" style="4" customWidth="1"/>
    <col min="14" max="14" width="12" style="4" customWidth="1"/>
    <col min="15" max="15" width="5.88671875" style="4" customWidth="1"/>
    <col min="16" max="16" width="12" style="4" customWidth="1"/>
    <col min="17" max="17" width="6.5546875" style="2" customWidth="1"/>
    <col min="18" max="18" width="12" style="4" customWidth="1"/>
    <col min="19" max="19" width="8" style="4" customWidth="1"/>
    <col min="20" max="20" width="11.33203125" style="4" customWidth="1"/>
    <col min="21" max="21" width="9.44140625" style="3" customWidth="1"/>
    <col min="22" max="22" width="10" style="19" bestFit="1" customWidth="1"/>
    <col min="23" max="23" width="32.5546875" bestFit="1" customWidth="1"/>
  </cols>
  <sheetData>
    <row r="1" spans="1:23" s="184" customFormat="1" ht="15.6" x14ac:dyDescent="0.3">
      <c r="A1" s="183"/>
      <c r="B1" s="183" t="s">
        <v>305</v>
      </c>
      <c r="D1" s="185"/>
      <c r="F1" s="186"/>
      <c r="G1" s="187"/>
      <c r="H1" s="187"/>
      <c r="I1" s="188"/>
      <c r="J1" s="186"/>
      <c r="K1" s="187"/>
      <c r="L1" s="187"/>
      <c r="M1" s="187"/>
      <c r="N1" s="187"/>
      <c r="O1" s="187"/>
      <c r="P1" s="187"/>
      <c r="Q1" s="185"/>
      <c r="R1" s="187"/>
      <c r="S1" s="187"/>
      <c r="T1" s="187"/>
      <c r="U1" s="189"/>
      <c r="V1" s="186"/>
    </row>
    <row r="2" spans="1:23" ht="18" x14ac:dyDescent="0.35">
      <c r="B2" s="182" t="s">
        <v>302</v>
      </c>
    </row>
    <row r="3" spans="1:23" x14ac:dyDescent="0.3">
      <c r="B3" t="s">
        <v>303</v>
      </c>
    </row>
    <row r="4" spans="1:23" x14ac:dyDescent="0.3">
      <c r="B4" t="s">
        <v>304</v>
      </c>
    </row>
    <row r="5" spans="1:23" ht="15" thickBot="1" x14ac:dyDescent="0.35">
      <c r="B5" s="168" t="s">
        <v>294</v>
      </c>
    </row>
    <row r="6" spans="1:23" ht="15" thickBot="1" x14ac:dyDescent="0.35">
      <c r="B6" s="72" t="s">
        <v>295</v>
      </c>
      <c r="K6" s="195" t="s">
        <v>105</v>
      </c>
      <c r="L6" s="196"/>
      <c r="M6" s="196"/>
      <c r="N6" s="196"/>
      <c r="O6" s="196"/>
      <c r="P6" s="196"/>
      <c r="Q6" s="196"/>
      <c r="R6" s="197"/>
      <c r="S6" s="13" t="s">
        <v>20</v>
      </c>
      <c r="T6" s="12" t="s">
        <v>21</v>
      </c>
      <c r="U6" s="73" t="s">
        <v>23</v>
      </c>
      <c r="V6" s="137"/>
      <c r="W6" s="31" t="s">
        <v>196</v>
      </c>
    </row>
    <row r="7" spans="1:23" x14ac:dyDescent="0.3">
      <c r="F7" s="126"/>
      <c r="G7" s="206" t="s">
        <v>10</v>
      </c>
      <c r="H7" s="207"/>
      <c r="I7" s="208"/>
      <c r="J7" s="213"/>
      <c r="K7" s="212" t="s">
        <v>14</v>
      </c>
      <c r="L7" s="202"/>
      <c r="M7" s="202" t="s">
        <v>15</v>
      </c>
      <c r="N7" s="202"/>
      <c r="O7" s="202" t="s">
        <v>17</v>
      </c>
      <c r="P7" s="202"/>
      <c r="Q7" s="11"/>
      <c r="R7" s="203" t="s">
        <v>19</v>
      </c>
      <c r="S7" s="198"/>
      <c r="T7" s="199"/>
      <c r="U7" s="200" t="s">
        <v>24</v>
      </c>
      <c r="V7" s="201" t="s">
        <v>2</v>
      </c>
      <c r="W7" s="32" t="s">
        <v>197</v>
      </c>
    </row>
    <row r="8" spans="1:23" ht="15" thickBot="1" x14ac:dyDescent="0.35">
      <c r="F8" s="127"/>
      <c r="G8" s="209"/>
      <c r="H8" s="210"/>
      <c r="I8" s="211"/>
      <c r="J8" s="214"/>
      <c r="K8" s="212"/>
      <c r="L8" s="202"/>
      <c r="M8" s="202"/>
      <c r="N8" s="202"/>
      <c r="O8" s="202"/>
      <c r="P8" s="202"/>
      <c r="Q8" s="11"/>
      <c r="R8" s="203"/>
      <c r="S8" s="198"/>
      <c r="T8" s="199"/>
      <c r="U8" s="200"/>
      <c r="V8" s="201"/>
      <c r="W8" s="32" t="s">
        <v>198</v>
      </c>
    </row>
    <row r="9" spans="1:23" x14ac:dyDescent="0.3">
      <c r="B9" s="53" t="s">
        <v>0</v>
      </c>
      <c r="C9" s="53"/>
      <c r="D9" s="58"/>
      <c r="E9" s="53"/>
      <c r="F9" s="204" t="s">
        <v>5</v>
      </c>
      <c r="G9" s="74" t="s">
        <v>6</v>
      </c>
      <c r="H9" s="75" t="s">
        <v>6</v>
      </c>
      <c r="I9" s="68" t="s">
        <v>6</v>
      </c>
      <c r="J9" s="60" t="s">
        <v>11</v>
      </c>
      <c r="K9" s="76"/>
      <c r="L9" s="77" t="s">
        <v>13</v>
      </c>
      <c r="M9" s="77"/>
      <c r="N9" s="77" t="s">
        <v>16</v>
      </c>
      <c r="O9" s="77"/>
      <c r="P9" s="77" t="s">
        <v>16</v>
      </c>
      <c r="Q9" s="78"/>
      <c r="R9" s="79" t="s">
        <v>16</v>
      </c>
      <c r="S9" s="80">
        <v>0.1</v>
      </c>
      <c r="T9" s="77">
        <v>0.1</v>
      </c>
      <c r="U9" s="81">
        <v>0.5</v>
      </c>
      <c r="V9" s="59">
        <v>2</v>
      </c>
      <c r="W9" s="32" t="s">
        <v>199</v>
      </c>
    </row>
    <row r="10" spans="1:23" ht="15" thickBot="1" x14ac:dyDescent="0.35">
      <c r="A10" s="53"/>
      <c r="B10" s="53" t="s">
        <v>1</v>
      </c>
      <c r="C10" s="53" t="s">
        <v>2</v>
      </c>
      <c r="D10" s="58" t="s">
        <v>3</v>
      </c>
      <c r="E10" s="53" t="s">
        <v>4</v>
      </c>
      <c r="F10" s="205"/>
      <c r="G10" s="83" t="s">
        <v>7</v>
      </c>
      <c r="H10" s="84" t="s">
        <v>8</v>
      </c>
      <c r="I10" s="85" t="s">
        <v>9</v>
      </c>
      <c r="J10" s="60">
        <v>4</v>
      </c>
      <c r="K10" s="86" t="s">
        <v>12</v>
      </c>
      <c r="L10" s="87">
        <v>0.3</v>
      </c>
      <c r="M10" s="87" t="s">
        <v>12</v>
      </c>
      <c r="N10" s="87">
        <v>0.2</v>
      </c>
      <c r="O10" s="87" t="s">
        <v>12</v>
      </c>
      <c r="P10" s="87">
        <v>0.2</v>
      </c>
      <c r="Q10" s="88" t="s">
        <v>18</v>
      </c>
      <c r="R10" s="147">
        <v>0.3</v>
      </c>
      <c r="S10" s="89" t="s">
        <v>22</v>
      </c>
      <c r="T10" s="87" t="s">
        <v>22</v>
      </c>
      <c r="U10" s="90" t="s">
        <v>22</v>
      </c>
      <c r="V10" s="91" t="s">
        <v>22</v>
      </c>
      <c r="W10" s="92"/>
    </row>
    <row r="11" spans="1:23" s="21" customFormat="1" x14ac:dyDescent="0.3">
      <c r="A11" s="54">
        <v>1</v>
      </c>
      <c r="B11" s="155" t="s">
        <v>202</v>
      </c>
      <c r="C11" s="156" t="s">
        <v>99</v>
      </c>
      <c r="D11" s="157">
        <v>115</v>
      </c>
      <c r="E11" s="156" t="s">
        <v>36</v>
      </c>
      <c r="F11" s="163">
        <f t="shared" ref="F11:F37" si="0">J11+U11+V11+W11</f>
        <v>6.0819999999999999</v>
      </c>
      <c r="G11" s="154" t="s">
        <v>208</v>
      </c>
      <c r="H11" s="154" t="s">
        <v>207</v>
      </c>
      <c r="I11" s="154">
        <v>9.8580000000000005</v>
      </c>
      <c r="J11" s="115">
        <f t="shared" ref="J11:J37" si="1">ROUND((I11*$J$10)/MAX($I$11:$I$37),2)</f>
        <v>4</v>
      </c>
      <c r="K11" s="153">
        <v>1.6</v>
      </c>
      <c r="L11" s="108">
        <f t="shared" ref="L11:L37" si="2">ROUND((K11*$L$10)/MAX($K$11:$K$37),2)</f>
        <v>0.1</v>
      </c>
      <c r="M11" s="153">
        <v>0.5</v>
      </c>
      <c r="N11" s="108">
        <f t="shared" ref="N11:N37" si="3">ROUND((M11*$N$10)/MAX($M$11:$M$37),2)</f>
        <v>0.02</v>
      </c>
      <c r="O11" s="153">
        <v>0.75</v>
      </c>
      <c r="P11" s="108">
        <f t="shared" ref="P11:P37" si="4">ROUND((O11*$P$10)/MAX($O$11:$O$37),2)</f>
        <v>0.03</v>
      </c>
      <c r="Q11" s="159">
        <f>L11+N11+P11</f>
        <v>0.15000000000000002</v>
      </c>
      <c r="R11" s="108">
        <f t="shared" ref="R11:R37" si="5">ROUND((Q11*$R$10)/MAX($Q$11:$Q$37),2)</f>
        <v>0.09</v>
      </c>
      <c r="S11" s="153">
        <v>7.1999999999999995E-2</v>
      </c>
      <c r="T11" s="153">
        <v>0.05</v>
      </c>
      <c r="U11" s="118">
        <f t="shared" ref="U11:U37" si="6">+R11+S11+T11</f>
        <v>0.21199999999999997</v>
      </c>
      <c r="V11" s="120">
        <v>1.07</v>
      </c>
      <c r="W11" s="121">
        <v>0.8</v>
      </c>
    </row>
    <row r="12" spans="1:23" s="10" customFormat="1" x14ac:dyDescent="0.3">
      <c r="A12" s="58">
        <v>2</v>
      </c>
      <c r="B12" s="164" t="s">
        <v>81</v>
      </c>
      <c r="C12" s="165" t="s">
        <v>54</v>
      </c>
      <c r="D12" s="166">
        <v>108</v>
      </c>
      <c r="E12" s="165" t="s">
        <v>54</v>
      </c>
      <c r="F12" s="167">
        <f t="shared" si="0"/>
        <v>6.0449999999999999</v>
      </c>
      <c r="G12" s="100">
        <v>8.57</v>
      </c>
      <c r="H12" s="100">
        <v>8.01</v>
      </c>
      <c r="I12" s="98">
        <v>8.2249999999999996</v>
      </c>
      <c r="J12" s="116">
        <f t="shared" si="1"/>
        <v>3.34</v>
      </c>
      <c r="K12" s="99">
        <v>0</v>
      </c>
      <c r="L12" s="100">
        <f t="shared" si="2"/>
        <v>0</v>
      </c>
      <c r="M12" s="99">
        <v>0</v>
      </c>
      <c r="N12" s="100">
        <f t="shared" si="3"/>
        <v>0</v>
      </c>
      <c r="O12" s="99">
        <v>0</v>
      </c>
      <c r="P12" s="100">
        <f t="shared" si="4"/>
        <v>0</v>
      </c>
      <c r="Q12" s="109">
        <f>L12+N12+P12</f>
        <v>0</v>
      </c>
      <c r="R12" s="100">
        <f t="shared" si="5"/>
        <v>0</v>
      </c>
      <c r="S12" s="99">
        <v>8.5000000000000006E-2</v>
      </c>
      <c r="T12" s="99">
        <v>0</v>
      </c>
      <c r="U12" s="119">
        <f t="shared" si="6"/>
        <v>8.5000000000000006E-2</v>
      </c>
      <c r="V12" s="138">
        <v>1.82</v>
      </c>
      <c r="W12" s="122">
        <v>0.8</v>
      </c>
    </row>
    <row r="13" spans="1:23" s="14" customFormat="1" x14ac:dyDescent="0.3">
      <c r="A13" s="58">
        <v>3</v>
      </c>
      <c r="B13" s="164" t="s">
        <v>25</v>
      </c>
      <c r="C13" s="165" t="s">
        <v>26</v>
      </c>
      <c r="D13" s="166">
        <v>105</v>
      </c>
      <c r="E13" s="165" t="s">
        <v>26</v>
      </c>
      <c r="F13" s="167">
        <f t="shared" si="0"/>
        <v>5.3599999999999994</v>
      </c>
      <c r="G13" s="173" t="s">
        <v>206</v>
      </c>
      <c r="H13" s="173" t="s">
        <v>207</v>
      </c>
      <c r="I13" s="173">
        <v>7.52</v>
      </c>
      <c r="J13" s="116">
        <f t="shared" si="1"/>
        <v>3.05</v>
      </c>
      <c r="K13" s="111">
        <v>0</v>
      </c>
      <c r="L13" s="111">
        <f t="shared" si="2"/>
        <v>0</v>
      </c>
      <c r="M13" s="111">
        <v>0</v>
      </c>
      <c r="N13" s="111">
        <f t="shared" si="3"/>
        <v>0</v>
      </c>
      <c r="O13" s="111">
        <v>0.75</v>
      </c>
      <c r="P13" s="111">
        <f t="shared" si="4"/>
        <v>0.03</v>
      </c>
      <c r="Q13" s="174">
        <v>0</v>
      </c>
      <c r="R13" s="111">
        <f t="shared" si="5"/>
        <v>0</v>
      </c>
      <c r="S13" s="111">
        <v>0.1</v>
      </c>
      <c r="T13" s="111">
        <v>0.05</v>
      </c>
      <c r="U13" s="119">
        <f t="shared" si="6"/>
        <v>0.15000000000000002</v>
      </c>
      <c r="V13" s="138">
        <v>1.36</v>
      </c>
      <c r="W13" s="122">
        <v>0.8</v>
      </c>
    </row>
    <row r="14" spans="1:23" s="10" customFormat="1" x14ac:dyDescent="0.3">
      <c r="A14" s="54">
        <v>4</v>
      </c>
      <c r="B14" s="164" t="s">
        <v>55</v>
      </c>
      <c r="C14" s="165" t="s">
        <v>56</v>
      </c>
      <c r="D14" s="166">
        <v>120</v>
      </c>
      <c r="E14" s="165" t="s">
        <v>57</v>
      </c>
      <c r="F14" s="167">
        <f t="shared" si="0"/>
        <v>5.0999999999999996</v>
      </c>
      <c r="G14" s="98" t="s">
        <v>269</v>
      </c>
      <c r="H14" s="98" t="s">
        <v>270</v>
      </c>
      <c r="I14" s="98">
        <v>7.2910000000000004</v>
      </c>
      <c r="J14" s="116">
        <f t="shared" si="1"/>
        <v>2.96</v>
      </c>
      <c r="K14" s="99">
        <v>4.8</v>
      </c>
      <c r="L14" s="100">
        <f t="shared" si="2"/>
        <v>0.3</v>
      </c>
      <c r="M14" s="99">
        <v>0</v>
      </c>
      <c r="N14" s="100">
        <f t="shared" si="3"/>
        <v>0</v>
      </c>
      <c r="O14" s="99">
        <v>5.75</v>
      </c>
      <c r="P14" s="100">
        <f t="shared" si="4"/>
        <v>0.2</v>
      </c>
      <c r="Q14" s="109">
        <f t="shared" ref="Q14:Q29" si="7">L14+N14+P14</f>
        <v>0.5</v>
      </c>
      <c r="R14" s="100">
        <f t="shared" si="5"/>
        <v>0.3</v>
      </c>
      <c r="S14" s="99">
        <v>0.1</v>
      </c>
      <c r="T14" s="99">
        <v>0.06</v>
      </c>
      <c r="U14" s="119">
        <f t="shared" si="6"/>
        <v>0.46</v>
      </c>
      <c r="V14" s="138">
        <v>0.68</v>
      </c>
      <c r="W14" s="122">
        <v>1</v>
      </c>
    </row>
    <row r="15" spans="1:23" s="14" customFormat="1" x14ac:dyDescent="0.3">
      <c r="A15" s="54">
        <v>5</v>
      </c>
      <c r="B15" s="164" t="s">
        <v>121</v>
      </c>
      <c r="C15" s="165" t="s">
        <v>122</v>
      </c>
      <c r="D15" s="166">
        <v>108</v>
      </c>
      <c r="E15" s="165" t="s">
        <v>54</v>
      </c>
      <c r="F15" s="167">
        <f t="shared" si="0"/>
        <v>5.09</v>
      </c>
      <c r="G15" s="100">
        <v>8.5</v>
      </c>
      <c r="H15" s="100">
        <v>7.63</v>
      </c>
      <c r="I15" s="98">
        <v>8.6609999999999996</v>
      </c>
      <c r="J15" s="116">
        <f t="shared" si="1"/>
        <v>3.51</v>
      </c>
      <c r="K15" s="99">
        <v>0</v>
      </c>
      <c r="L15" s="100">
        <f t="shared" si="2"/>
        <v>0</v>
      </c>
      <c r="M15" s="99">
        <v>2.7</v>
      </c>
      <c r="N15" s="100">
        <f t="shared" si="3"/>
        <v>0.13</v>
      </c>
      <c r="O15" s="99">
        <v>1</v>
      </c>
      <c r="P15" s="100">
        <f t="shared" si="4"/>
        <v>0.03</v>
      </c>
      <c r="Q15" s="109">
        <f t="shared" si="7"/>
        <v>0.16</v>
      </c>
      <c r="R15" s="100">
        <f t="shared" si="5"/>
        <v>0.1</v>
      </c>
      <c r="S15" s="99">
        <v>0</v>
      </c>
      <c r="T15" s="99">
        <v>0</v>
      </c>
      <c r="U15" s="119">
        <f t="shared" si="6"/>
        <v>0.1</v>
      </c>
      <c r="V15" s="138">
        <v>0.68</v>
      </c>
      <c r="W15" s="122">
        <v>0.8</v>
      </c>
    </row>
    <row r="16" spans="1:23" s="14" customFormat="1" x14ac:dyDescent="0.3">
      <c r="A16" s="58">
        <v>6</v>
      </c>
      <c r="B16" s="164" t="s">
        <v>78</v>
      </c>
      <c r="C16" s="165" t="s">
        <v>79</v>
      </c>
      <c r="D16" s="166">
        <v>144</v>
      </c>
      <c r="E16" s="165" t="s">
        <v>80</v>
      </c>
      <c r="F16" s="167">
        <f t="shared" si="0"/>
        <v>5.0179999999999998</v>
      </c>
      <c r="G16" s="95" t="s">
        <v>298</v>
      </c>
      <c r="H16" s="95" t="s">
        <v>299</v>
      </c>
      <c r="I16" s="95">
        <v>7.766</v>
      </c>
      <c r="J16" s="116">
        <f t="shared" si="1"/>
        <v>3.15</v>
      </c>
      <c r="K16" s="100">
        <v>1.6</v>
      </c>
      <c r="L16" s="100">
        <f t="shared" si="2"/>
        <v>0.1</v>
      </c>
      <c r="M16" s="100">
        <v>1.3</v>
      </c>
      <c r="N16" s="100">
        <f t="shared" si="3"/>
        <v>0.06</v>
      </c>
      <c r="O16" s="100">
        <v>0</v>
      </c>
      <c r="P16" s="100">
        <f t="shared" si="4"/>
        <v>0</v>
      </c>
      <c r="Q16" s="110">
        <f t="shared" si="7"/>
        <v>0.16</v>
      </c>
      <c r="R16" s="100">
        <f t="shared" si="5"/>
        <v>0.1</v>
      </c>
      <c r="S16" s="100">
        <v>9.8000000000000004E-2</v>
      </c>
      <c r="T16" s="100">
        <v>0</v>
      </c>
      <c r="U16" s="119">
        <f t="shared" si="6"/>
        <v>0.19800000000000001</v>
      </c>
      <c r="V16" s="138">
        <v>0.87</v>
      </c>
      <c r="W16" s="122">
        <v>0.8</v>
      </c>
    </row>
    <row r="17" spans="1:23" s="21" customFormat="1" x14ac:dyDescent="0.3">
      <c r="A17" s="54">
        <v>7</v>
      </c>
      <c r="B17" s="103" t="s">
        <v>108</v>
      </c>
      <c r="C17" s="93" t="s">
        <v>109</v>
      </c>
      <c r="D17" s="94">
        <v>108</v>
      </c>
      <c r="E17" s="93" t="s">
        <v>54</v>
      </c>
      <c r="F17" s="124">
        <f t="shared" si="0"/>
        <v>4.97</v>
      </c>
      <c r="G17" s="100">
        <v>8.73</v>
      </c>
      <c r="H17" s="100">
        <v>7.67</v>
      </c>
      <c r="I17" s="95">
        <v>9.1020000000000003</v>
      </c>
      <c r="J17" s="116">
        <f t="shared" si="1"/>
        <v>3.69</v>
      </c>
      <c r="K17" s="100">
        <v>3.2</v>
      </c>
      <c r="L17" s="100">
        <f t="shared" si="2"/>
        <v>0.2</v>
      </c>
      <c r="M17" s="100">
        <v>2</v>
      </c>
      <c r="N17" s="100">
        <f t="shared" si="3"/>
        <v>0.1</v>
      </c>
      <c r="O17" s="100">
        <v>0</v>
      </c>
      <c r="P17" s="100">
        <f t="shared" si="4"/>
        <v>0</v>
      </c>
      <c r="Q17" s="110">
        <f t="shared" si="7"/>
        <v>0.30000000000000004</v>
      </c>
      <c r="R17" s="100">
        <f t="shared" si="5"/>
        <v>0.18</v>
      </c>
      <c r="S17" s="100">
        <v>0.01</v>
      </c>
      <c r="T17" s="100">
        <v>0</v>
      </c>
      <c r="U17" s="119">
        <f t="shared" si="6"/>
        <v>0.19</v>
      </c>
      <c r="V17" s="138">
        <v>0.28999999999999998</v>
      </c>
      <c r="W17" s="122">
        <v>0.8</v>
      </c>
    </row>
    <row r="18" spans="1:23" s="21" customFormat="1" x14ac:dyDescent="0.3">
      <c r="A18" s="54">
        <v>8</v>
      </c>
      <c r="B18" s="103" t="s">
        <v>171</v>
      </c>
      <c r="C18" s="93" t="s">
        <v>36</v>
      </c>
      <c r="D18" s="94">
        <v>115</v>
      </c>
      <c r="E18" s="93" t="s">
        <v>36</v>
      </c>
      <c r="F18" s="124">
        <f t="shared" si="0"/>
        <v>4.87</v>
      </c>
      <c r="G18" s="95">
        <v>6.9539999999999997</v>
      </c>
      <c r="H18" s="95">
        <v>6.64</v>
      </c>
      <c r="I18" s="95">
        <f>G18+(10-G18)*(G18-H18/10-H18)</f>
        <v>5.887900000000001</v>
      </c>
      <c r="J18" s="116">
        <f t="shared" si="1"/>
        <v>2.39</v>
      </c>
      <c r="K18" s="100">
        <v>0</v>
      </c>
      <c r="L18" s="100">
        <f t="shared" si="2"/>
        <v>0</v>
      </c>
      <c r="M18" s="100">
        <v>1.3</v>
      </c>
      <c r="N18" s="100">
        <f t="shared" si="3"/>
        <v>0.06</v>
      </c>
      <c r="O18" s="100">
        <v>1</v>
      </c>
      <c r="P18" s="100">
        <f t="shared" si="4"/>
        <v>0.03</v>
      </c>
      <c r="Q18" s="110">
        <f t="shared" si="7"/>
        <v>0.09</v>
      </c>
      <c r="R18" s="100">
        <f t="shared" si="5"/>
        <v>0.05</v>
      </c>
      <c r="S18" s="100">
        <v>0.04</v>
      </c>
      <c r="T18" s="100">
        <v>0</v>
      </c>
      <c r="U18" s="119">
        <f t="shared" si="6"/>
        <v>0.09</v>
      </c>
      <c r="V18" s="138">
        <v>1.59</v>
      </c>
      <c r="W18" s="122">
        <v>0.8</v>
      </c>
    </row>
    <row r="19" spans="1:23" s="21" customFormat="1" x14ac:dyDescent="0.3">
      <c r="A19" s="54">
        <v>9</v>
      </c>
      <c r="B19" s="102" t="s">
        <v>58</v>
      </c>
      <c r="C19" s="96" t="s">
        <v>59</v>
      </c>
      <c r="D19" s="97">
        <v>133</v>
      </c>
      <c r="E19" s="96" t="s">
        <v>60</v>
      </c>
      <c r="F19" s="124">
        <f t="shared" si="0"/>
        <v>4.5200000000000005</v>
      </c>
      <c r="G19" s="98">
        <v>6.9</v>
      </c>
      <c r="H19" s="98">
        <v>6.49</v>
      </c>
      <c r="I19" s="98">
        <f>G19+(10-G19)*(G19-H19/10-H19)</f>
        <v>6.1591000000000005</v>
      </c>
      <c r="J19" s="116">
        <f t="shared" si="1"/>
        <v>2.5</v>
      </c>
      <c r="K19" s="99">
        <v>0</v>
      </c>
      <c r="L19" s="100">
        <f t="shared" si="2"/>
        <v>0</v>
      </c>
      <c r="M19" s="99">
        <v>0</v>
      </c>
      <c r="N19" s="100">
        <f t="shared" si="3"/>
        <v>0</v>
      </c>
      <c r="O19" s="99">
        <v>1.25</v>
      </c>
      <c r="P19" s="100">
        <f t="shared" si="4"/>
        <v>0.04</v>
      </c>
      <c r="Q19" s="109">
        <f t="shared" si="7"/>
        <v>0.04</v>
      </c>
      <c r="R19" s="100">
        <f t="shared" si="5"/>
        <v>0.02</v>
      </c>
      <c r="S19" s="99">
        <v>0</v>
      </c>
      <c r="T19" s="99">
        <v>0.1</v>
      </c>
      <c r="U19" s="119">
        <f t="shared" si="6"/>
        <v>0.12000000000000001</v>
      </c>
      <c r="V19" s="138">
        <v>1.1000000000000001</v>
      </c>
      <c r="W19" s="122">
        <v>0.8</v>
      </c>
    </row>
    <row r="20" spans="1:23" s="21" customFormat="1" x14ac:dyDescent="0.3">
      <c r="A20" s="58">
        <v>10</v>
      </c>
      <c r="B20" s="102" t="s">
        <v>159</v>
      </c>
      <c r="C20" s="96" t="s">
        <v>160</v>
      </c>
      <c r="D20" s="97">
        <v>143</v>
      </c>
      <c r="E20" s="96" t="s">
        <v>137</v>
      </c>
      <c r="F20" s="124">
        <f t="shared" si="0"/>
        <v>4.5199999999999996</v>
      </c>
      <c r="G20" s="101" t="s">
        <v>292</v>
      </c>
      <c r="H20" s="101" t="s">
        <v>293</v>
      </c>
      <c r="I20" s="95">
        <v>5.4669999999999996</v>
      </c>
      <c r="J20" s="116">
        <f t="shared" si="1"/>
        <v>2.2200000000000002</v>
      </c>
      <c r="K20" s="99">
        <v>1.6</v>
      </c>
      <c r="L20" s="100">
        <f t="shared" si="2"/>
        <v>0.1</v>
      </c>
      <c r="M20" s="99">
        <v>0.5</v>
      </c>
      <c r="N20" s="100">
        <f t="shared" si="3"/>
        <v>0.02</v>
      </c>
      <c r="O20" s="99">
        <v>0.1</v>
      </c>
      <c r="P20" s="100">
        <f t="shared" si="4"/>
        <v>0</v>
      </c>
      <c r="Q20" s="109">
        <f t="shared" si="7"/>
        <v>0.12000000000000001</v>
      </c>
      <c r="R20" s="100">
        <f t="shared" si="5"/>
        <v>7.0000000000000007E-2</v>
      </c>
      <c r="S20" s="99">
        <v>0.1</v>
      </c>
      <c r="T20" s="99">
        <v>0</v>
      </c>
      <c r="U20" s="119">
        <f t="shared" si="6"/>
        <v>0.17</v>
      </c>
      <c r="V20" s="138">
        <v>1.1299999999999999</v>
      </c>
      <c r="W20" s="122">
        <v>1</v>
      </c>
    </row>
    <row r="21" spans="1:23" s="14" customFormat="1" x14ac:dyDescent="0.3">
      <c r="A21" s="58">
        <v>11</v>
      </c>
      <c r="B21" s="102" t="s">
        <v>34</v>
      </c>
      <c r="C21" s="96" t="s">
        <v>35</v>
      </c>
      <c r="D21" s="97">
        <v>115</v>
      </c>
      <c r="E21" s="96" t="s">
        <v>36</v>
      </c>
      <c r="F21" s="124">
        <f t="shared" si="0"/>
        <v>4.3099999999999996</v>
      </c>
      <c r="G21" s="98" t="s">
        <v>217</v>
      </c>
      <c r="H21" s="98" t="s">
        <v>207</v>
      </c>
      <c r="I21" s="98">
        <v>3.238</v>
      </c>
      <c r="J21" s="116">
        <f t="shared" si="1"/>
        <v>1.31</v>
      </c>
      <c r="K21" s="99">
        <v>3.2</v>
      </c>
      <c r="L21" s="100">
        <f t="shared" si="2"/>
        <v>0.2</v>
      </c>
      <c r="M21" s="99">
        <v>1.6</v>
      </c>
      <c r="N21" s="100">
        <f t="shared" si="3"/>
        <v>0.08</v>
      </c>
      <c r="O21" s="99">
        <v>1.5</v>
      </c>
      <c r="P21" s="100">
        <f t="shared" si="4"/>
        <v>0.05</v>
      </c>
      <c r="Q21" s="109">
        <f t="shared" si="7"/>
        <v>0.33</v>
      </c>
      <c r="R21" s="100">
        <f t="shared" si="5"/>
        <v>0.2</v>
      </c>
      <c r="S21" s="99">
        <v>0</v>
      </c>
      <c r="T21" s="99">
        <v>0</v>
      </c>
      <c r="U21" s="119">
        <f t="shared" si="6"/>
        <v>0.2</v>
      </c>
      <c r="V21" s="138">
        <v>2</v>
      </c>
      <c r="W21" s="122">
        <v>0.8</v>
      </c>
    </row>
    <row r="22" spans="1:23" s="21" customFormat="1" x14ac:dyDescent="0.3">
      <c r="A22" s="54">
        <v>12</v>
      </c>
      <c r="B22" s="102" t="s">
        <v>147</v>
      </c>
      <c r="C22" s="96" t="s">
        <v>148</v>
      </c>
      <c r="D22" s="97">
        <v>108</v>
      </c>
      <c r="E22" s="96" t="s">
        <v>54</v>
      </c>
      <c r="F22" s="124">
        <f t="shared" si="0"/>
        <v>4.1099999999999994</v>
      </c>
      <c r="G22" s="98">
        <v>6.9130000000000003</v>
      </c>
      <c r="H22" s="98">
        <v>6.64</v>
      </c>
      <c r="I22" s="98">
        <f>G22+(10-G22)*(G22-H22/10-H22)</f>
        <v>5.7059830000000034</v>
      </c>
      <c r="J22" s="116">
        <f t="shared" si="1"/>
        <v>2.3199999999999998</v>
      </c>
      <c r="K22" s="99">
        <v>0</v>
      </c>
      <c r="L22" s="100">
        <f t="shared" si="2"/>
        <v>0</v>
      </c>
      <c r="M22" s="99">
        <v>0.5</v>
      </c>
      <c r="N22" s="100">
        <f t="shared" si="3"/>
        <v>0.02</v>
      </c>
      <c r="O22" s="99">
        <v>0.5</v>
      </c>
      <c r="P22" s="100">
        <f t="shared" si="4"/>
        <v>0.02</v>
      </c>
      <c r="Q22" s="109">
        <f t="shared" si="7"/>
        <v>0.04</v>
      </c>
      <c r="R22" s="100">
        <f t="shared" si="5"/>
        <v>0.02</v>
      </c>
      <c r="S22" s="99">
        <v>0.1</v>
      </c>
      <c r="T22" s="99">
        <v>0</v>
      </c>
      <c r="U22" s="119">
        <f t="shared" si="6"/>
        <v>0.12000000000000001</v>
      </c>
      <c r="V22" s="138">
        <v>0.67</v>
      </c>
      <c r="W22" s="122">
        <v>1</v>
      </c>
    </row>
    <row r="23" spans="1:23" s="14" customFormat="1" x14ac:dyDescent="0.3">
      <c r="A23" s="54">
        <v>13</v>
      </c>
      <c r="B23" s="102" t="s">
        <v>179</v>
      </c>
      <c r="C23" s="96" t="s">
        <v>180</v>
      </c>
      <c r="D23" s="97">
        <v>108</v>
      </c>
      <c r="E23" s="96" t="s">
        <v>54</v>
      </c>
      <c r="F23" s="124">
        <f t="shared" si="0"/>
        <v>4.07</v>
      </c>
      <c r="G23" s="98" t="s">
        <v>264</v>
      </c>
      <c r="H23" s="98" t="s">
        <v>265</v>
      </c>
      <c r="I23" s="98">
        <v>3.94</v>
      </c>
      <c r="J23" s="116">
        <f t="shared" si="1"/>
        <v>1.6</v>
      </c>
      <c r="K23" s="99">
        <v>1.6</v>
      </c>
      <c r="L23" s="100">
        <f t="shared" si="2"/>
        <v>0.1</v>
      </c>
      <c r="M23" s="99">
        <v>1.5</v>
      </c>
      <c r="N23" s="100">
        <f t="shared" si="3"/>
        <v>7.0000000000000007E-2</v>
      </c>
      <c r="O23" s="99">
        <v>5.25</v>
      </c>
      <c r="P23" s="100">
        <f t="shared" si="4"/>
        <v>0.18</v>
      </c>
      <c r="Q23" s="109">
        <f t="shared" si="7"/>
        <v>0.35</v>
      </c>
      <c r="R23" s="100">
        <f t="shared" si="5"/>
        <v>0.21</v>
      </c>
      <c r="S23" s="99">
        <v>0</v>
      </c>
      <c r="T23" s="99">
        <v>0</v>
      </c>
      <c r="U23" s="119">
        <f t="shared" si="6"/>
        <v>0.21</v>
      </c>
      <c r="V23" s="138">
        <v>1.46</v>
      </c>
      <c r="W23" s="122">
        <v>0.8</v>
      </c>
    </row>
    <row r="24" spans="1:23" s="14" customFormat="1" x14ac:dyDescent="0.3">
      <c r="A24" s="58">
        <v>14</v>
      </c>
      <c r="B24" s="102" t="s">
        <v>86</v>
      </c>
      <c r="C24" s="96" t="s">
        <v>87</v>
      </c>
      <c r="D24" s="97">
        <v>108</v>
      </c>
      <c r="E24" s="96" t="s">
        <v>54</v>
      </c>
      <c r="F24" s="124">
        <f t="shared" si="0"/>
        <v>3.92</v>
      </c>
      <c r="G24" s="100">
        <v>8.15</v>
      </c>
      <c r="H24" s="100">
        <v>9.48</v>
      </c>
      <c r="I24" s="98">
        <v>3.9359999999999999</v>
      </c>
      <c r="J24" s="116">
        <f t="shared" si="1"/>
        <v>1.6</v>
      </c>
      <c r="K24" s="99">
        <v>4.8</v>
      </c>
      <c r="L24" s="100">
        <f t="shared" si="2"/>
        <v>0.3</v>
      </c>
      <c r="M24" s="111">
        <v>0.5</v>
      </c>
      <c r="N24" s="100">
        <f t="shared" si="3"/>
        <v>0.02</v>
      </c>
      <c r="O24" s="99">
        <v>0.75</v>
      </c>
      <c r="P24" s="100">
        <f t="shared" si="4"/>
        <v>0.03</v>
      </c>
      <c r="Q24" s="109">
        <f t="shared" si="7"/>
        <v>0.35</v>
      </c>
      <c r="R24" s="100">
        <f t="shared" si="5"/>
        <v>0.21</v>
      </c>
      <c r="S24" s="99">
        <v>0</v>
      </c>
      <c r="T24" s="99">
        <v>0</v>
      </c>
      <c r="U24" s="119">
        <f t="shared" si="6"/>
        <v>0.21</v>
      </c>
      <c r="V24" s="138">
        <v>1.31</v>
      </c>
      <c r="W24" s="122">
        <v>0.8</v>
      </c>
    </row>
    <row r="25" spans="1:23" s="14" customFormat="1" x14ac:dyDescent="0.3">
      <c r="A25" s="58">
        <v>15</v>
      </c>
      <c r="B25" s="102" t="s">
        <v>135</v>
      </c>
      <c r="C25" s="96" t="s">
        <v>136</v>
      </c>
      <c r="D25" s="97">
        <v>143</v>
      </c>
      <c r="E25" s="96" t="s">
        <v>137</v>
      </c>
      <c r="F25" s="124">
        <f t="shared" si="0"/>
        <v>3.8420000000000005</v>
      </c>
      <c r="G25" s="98" t="s">
        <v>212</v>
      </c>
      <c r="H25" s="98" t="s">
        <v>213</v>
      </c>
      <c r="I25" s="98">
        <v>5.92</v>
      </c>
      <c r="J25" s="116">
        <f t="shared" si="1"/>
        <v>2.4</v>
      </c>
      <c r="K25" s="99">
        <v>2</v>
      </c>
      <c r="L25" s="100">
        <f t="shared" si="2"/>
        <v>0.13</v>
      </c>
      <c r="M25" s="99">
        <v>1.5</v>
      </c>
      <c r="N25" s="100">
        <f t="shared" si="3"/>
        <v>7.0000000000000007E-2</v>
      </c>
      <c r="O25" s="99">
        <v>0</v>
      </c>
      <c r="P25" s="100">
        <f t="shared" si="4"/>
        <v>0</v>
      </c>
      <c r="Q25" s="109">
        <f t="shared" si="7"/>
        <v>0.2</v>
      </c>
      <c r="R25" s="100">
        <f t="shared" si="5"/>
        <v>0.12</v>
      </c>
      <c r="S25" s="99">
        <v>1.2E-2</v>
      </c>
      <c r="T25" s="99">
        <v>0.06</v>
      </c>
      <c r="U25" s="119">
        <f t="shared" si="6"/>
        <v>0.192</v>
      </c>
      <c r="V25" s="138">
        <v>0.45</v>
      </c>
      <c r="W25" s="122">
        <v>0.8</v>
      </c>
    </row>
    <row r="26" spans="1:23" s="14" customFormat="1" x14ac:dyDescent="0.3">
      <c r="A26" s="54">
        <v>16</v>
      </c>
      <c r="B26" s="103" t="s">
        <v>84</v>
      </c>
      <c r="C26" s="93" t="s">
        <v>85</v>
      </c>
      <c r="D26" s="94">
        <v>108</v>
      </c>
      <c r="E26" s="93" t="s">
        <v>54</v>
      </c>
      <c r="F26" s="124">
        <f t="shared" si="0"/>
        <v>3.5700000000000003</v>
      </c>
      <c r="G26" s="95" t="s">
        <v>301</v>
      </c>
      <c r="H26" s="95" t="s">
        <v>266</v>
      </c>
      <c r="I26" s="95">
        <v>1.63</v>
      </c>
      <c r="J26" s="116">
        <f t="shared" si="1"/>
        <v>0.66</v>
      </c>
      <c r="K26" s="100">
        <v>0.8</v>
      </c>
      <c r="L26" s="100">
        <f t="shared" si="2"/>
        <v>0.05</v>
      </c>
      <c r="M26" s="100">
        <v>2.5</v>
      </c>
      <c r="N26" s="100">
        <f t="shared" si="3"/>
        <v>0.12</v>
      </c>
      <c r="O26" s="100">
        <v>0.75</v>
      </c>
      <c r="P26" s="100">
        <f t="shared" si="4"/>
        <v>0.03</v>
      </c>
      <c r="Q26" s="110">
        <f t="shared" si="7"/>
        <v>0.19999999999999998</v>
      </c>
      <c r="R26" s="100">
        <f t="shared" si="5"/>
        <v>0.12</v>
      </c>
      <c r="S26" s="100">
        <v>0.1</v>
      </c>
      <c r="T26" s="100">
        <v>0</v>
      </c>
      <c r="U26" s="119">
        <f t="shared" si="6"/>
        <v>0.22</v>
      </c>
      <c r="V26" s="138">
        <v>1.89</v>
      </c>
      <c r="W26" s="122">
        <v>0.8</v>
      </c>
    </row>
    <row r="27" spans="1:23" s="14" customFormat="1" x14ac:dyDescent="0.3">
      <c r="A27" s="54">
        <v>17</v>
      </c>
      <c r="B27" s="102" t="s">
        <v>82</v>
      </c>
      <c r="C27" s="96" t="s">
        <v>83</v>
      </c>
      <c r="D27" s="97">
        <v>105</v>
      </c>
      <c r="E27" s="96" t="s">
        <v>26</v>
      </c>
      <c r="F27" s="124">
        <f t="shared" si="0"/>
        <v>3.34</v>
      </c>
      <c r="G27" s="98" t="s">
        <v>271</v>
      </c>
      <c r="H27" s="98" t="s">
        <v>274</v>
      </c>
      <c r="I27" s="98">
        <v>4.21</v>
      </c>
      <c r="J27" s="116">
        <f t="shared" si="1"/>
        <v>1.71</v>
      </c>
      <c r="K27" s="99">
        <v>0</v>
      </c>
      <c r="L27" s="100">
        <f t="shared" si="2"/>
        <v>0</v>
      </c>
      <c r="M27" s="99">
        <v>0.5</v>
      </c>
      <c r="N27" s="100">
        <f t="shared" si="3"/>
        <v>0.02</v>
      </c>
      <c r="O27" s="99">
        <v>0</v>
      </c>
      <c r="P27" s="100">
        <f t="shared" si="4"/>
        <v>0</v>
      </c>
      <c r="Q27" s="109">
        <f t="shared" si="7"/>
        <v>0.02</v>
      </c>
      <c r="R27" s="100">
        <f t="shared" si="5"/>
        <v>0.01</v>
      </c>
      <c r="S27" s="99">
        <v>0.1</v>
      </c>
      <c r="T27" s="99">
        <v>0</v>
      </c>
      <c r="U27" s="119">
        <f t="shared" si="6"/>
        <v>0.11</v>
      </c>
      <c r="V27" s="138">
        <v>1.02</v>
      </c>
      <c r="W27" s="122">
        <v>0.5</v>
      </c>
    </row>
    <row r="28" spans="1:23" s="14" customFormat="1" x14ac:dyDescent="0.3">
      <c r="A28" s="58">
        <v>18</v>
      </c>
      <c r="B28" s="103" t="s">
        <v>118</v>
      </c>
      <c r="C28" s="93" t="s">
        <v>119</v>
      </c>
      <c r="D28" s="94">
        <v>112</v>
      </c>
      <c r="E28" s="93" t="s">
        <v>120</v>
      </c>
      <c r="F28" s="124">
        <f t="shared" si="0"/>
        <v>3.26</v>
      </c>
      <c r="G28" s="95" t="s">
        <v>262</v>
      </c>
      <c r="H28" s="95" t="s">
        <v>263</v>
      </c>
      <c r="I28" s="95">
        <v>3.6469999999999998</v>
      </c>
      <c r="J28" s="116">
        <f t="shared" si="1"/>
        <v>1.48</v>
      </c>
      <c r="K28" s="100">
        <v>0</v>
      </c>
      <c r="L28" s="100">
        <f t="shared" si="2"/>
        <v>0</v>
      </c>
      <c r="M28" s="100">
        <v>0.6</v>
      </c>
      <c r="N28" s="100">
        <f t="shared" si="3"/>
        <v>0.03</v>
      </c>
      <c r="O28" s="100">
        <v>0</v>
      </c>
      <c r="P28" s="100">
        <f t="shared" si="4"/>
        <v>0</v>
      </c>
      <c r="Q28" s="110">
        <f t="shared" si="7"/>
        <v>0.03</v>
      </c>
      <c r="R28" s="100">
        <f t="shared" si="5"/>
        <v>0.02</v>
      </c>
      <c r="S28" s="100">
        <v>0.1</v>
      </c>
      <c r="T28" s="100">
        <v>0.1</v>
      </c>
      <c r="U28" s="119">
        <f t="shared" si="6"/>
        <v>0.22000000000000003</v>
      </c>
      <c r="V28" s="138">
        <v>0.56000000000000005</v>
      </c>
      <c r="W28" s="122">
        <v>1</v>
      </c>
    </row>
    <row r="29" spans="1:23" s="14" customFormat="1" x14ac:dyDescent="0.3">
      <c r="A29" s="58">
        <v>19</v>
      </c>
      <c r="B29" s="102" t="s">
        <v>139</v>
      </c>
      <c r="C29" s="96" t="s">
        <v>140</v>
      </c>
      <c r="D29" s="97">
        <v>120</v>
      </c>
      <c r="E29" s="96" t="s">
        <v>57</v>
      </c>
      <c r="F29" s="124">
        <f t="shared" si="0"/>
        <v>3.1100000000000003</v>
      </c>
      <c r="G29" s="98" t="s">
        <v>222</v>
      </c>
      <c r="H29" s="98" t="s">
        <v>223</v>
      </c>
      <c r="I29" s="98">
        <v>4.4349999999999996</v>
      </c>
      <c r="J29" s="116">
        <f t="shared" si="1"/>
        <v>1.8</v>
      </c>
      <c r="K29" s="99">
        <v>0</v>
      </c>
      <c r="L29" s="100">
        <f t="shared" si="2"/>
        <v>0</v>
      </c>
      <c r="M29" s="99">
        <v>0</v>
      </c>
      <c r="N29" s="100">
        <f t="shared" si="3"/>
        <v>0</v>
      </c>
      <c r="O29" s="99">
        <v>0.5</v>
      </c>
      <c r="P29" s="100">
        <f t="shared" si="4"/>
        <v>0.02</v>
      </c>
      <c r="Q29" s="109">
        <f t="shared" si="7"/>
        <v>0.02</v>
      </c>
      <c r="R29" s="100">
        <f t="shared" si="5"/>
        <v>0.01</v>
      </c>
      <c r="S29" s="99">
        <v>0.04</v>
      </c>
      <c r="T29" s="99">
        <v>0</v>
      </c>
      <c r="U29" s="119">
        <f t="shared" si="6"/>
        <v>0.05</v>
      </c>
      <c r="V29" s="138">
        <v>0.76</v>
      </c>
      <c r="W29" s="122">
        <v>0.5</v>
      </c>
    </row>
    <row r="30" spans="1:23" s="21" customFormat="1" x14ac:dyDescent="0.3">
      <c r="A30" s="54">
        <v>20</v>
      </c>
      <c r="B30" s="102" t="s">
        <v>194</v>
      </c>
      <c r="C30" s="96" t="s">
        <v>195</v>
      </c>
      <c r="D30" s="97">
        <v>108</v>
      </c>
      <c r="E30" s="96" t="s">
        <v>54</v>
      </c>
      <c r="F30" s="124">
        <f t="shared" si="0"/>
        <v>3.0999999999999996</v>
      </c>
      <c r="G30" s="98" t="s">
        <v>275</v>
      </c>
      <c r="H30" s="98" t="s">
        <v>276</v>
      </c>
      <c r="I30" s="98">
        <v>3.7970000000000002</v>
      </c>
      <c r="J30" s="116">
        <f t="shared" si="1"/>
        <v>1.54</v>
      </c>
      <c r="K30" s="99">
        <v>1.6</v>
      </c>
      <c r="L30" s="100">
        <f t="shared" si="2"/>
        <v>0.1</v>
      </c>
      <c r="M30" s="99">
        <v>0.5</v>
      </c>
      <c r="N30" s="100">
        <f t="shared" si="3"/>
        <v>0.02</v>
      </c>
      <c r="O30" s="99">
        <v>0</v>
      </c>
      <c r="P30" s="100">
        <f t="shared" si="4"/>
        <v>0</v>
      </c>
      <c r="Q30" s="109">
        <v>0</v>
      </c>
      <c r="R30" s="100">
        <f t="shared" si="5"/>
        <v>0</v>
      </c>
      <c r="S30" s="99">
        <v>0</v>
      </c>
      <c r="T30" s="99">
        <v>0</v>
      </c>
      <c r="U30" s="119">
        <f t="shared" si="6"/>
        <v>0</v>
      </c>
      <c r="V30" s="138">
        <v>0.76</v>
      </c>
      <c r="W30" s="122">
        <v>0.8</v>
      </c>
    </row>
    <row r="31" spans="1:23" s="21" customFormat="1" x14ac:dyDescent="0.3">
      <c r="A31" s="54">
        <v>21</v>
      </c>
      <c r="B31" s="102" t="s">
        <v>133</v>
      </c>
      <c r="C31" s="96" t="s">
        <v>134</v>
      </c>
      <c r="D31" s="97">
        <v>108</v>
      </c>
      <c r="E31" s="96" t="s">
        <v>54</v>
      </c>
      <c r="F31" s="124">
        <f t="shared" si="0"/>
        <v>3.08</v>
      </c>
      <c r="G31" s="98" t="s">
        <v>226</v>
      </c>
      <c r="H31" s="98" t="s">
        <v>227</v>
      </c>
      <c r="I31" s="98">
        <v>3.141</v>
      </c>
      <c r="J31" s="116">
        <f t="shared" si="1"/>
        <v>1.27</v>
      </c>
      <c r="K31" s="99">
        <v>0</v>
      </c>
      <c r="L31" s="100">
        <f t="shared" si="2"/>
        <v>0</v>
      </c>
      <c r="M31" s="99">
        <v>0.5</v>
      </c>
      <c r="N31" s="100">
        <f t="shared" si="3"/>
        <v>0.02</v>
      </c>
      <c r="O31" s="99">
        <v>1</v>
      </c>
      <c r="P31" s="100">
        <f t="shared" si="4"/>
        <v>0.03</v>
      </c>
      <c r="Q31" s="109">
        <f t="shared" ref="Q31:Q37" si="8">L31+N31+P31</f>
        <v>0.05</v>
      </c>
      <c r="R31" s="100">
        <f t="shared" si="5"/>
        <v>0.03</v>
      </c>
      <c r="S31" s="99">
        <v>0</v>
      </c>
      <c r="T31" s="99">
        <v>0</v>
      </c>
      <c r="U31" s="119">
        <f t="shared" si="6"/>
        <v>0.03</v>
      </c>
      <c r="V31" s="138">
        <v>0.98</v>
      </c>
      <c r="W31" s="122">
        <v>0.8</v>
      </c>
    </row>
    <row r="32" spans="1:23" s="14" customFormat="1" x14ac:dyDescent="0.3">
      <c r="A32" s="58">
        <v>22</v>
      </c>
      <c r="B32" s="103" t="s">
        <v>112</v>
      </c>
      <c r="C32" s="93" t="s">
        <v>32</v>
      </c>
      <c r="D32" s="94">
        <v>136</v>
      </c>
      <c r="E32" s="93" t="s">
        <v>33</v>
      </c>
      <c r="F32" s="124">
        <f t="shared" si="0"/>
        <v>3.05</v>
      </c>
      <c r="G32" s="95" t="s">
        <v>214</v>
      </c>
      <c r="H32" s="95" t="s">
        <v>207</v>
      </c>
      <c r="I32" s="95">
        <v>4.0140000000000002</v>
      </c>
      <c r="J32" s="116">
        <f t="shared" si="1"/>
        <v>1.63</v>
      </c>
      <c r="K32" s="100">
        <v>1.6</v>
      </c>
      <c r="L32" s="100">
        <f t="shared" si="2"/>
        <v>0.1</v>
      </c>
      <c r="M32" s="100">
        <v>1</v>
      </c>
      <c r="N32" s="100">
        <f t="shared" si="3"/>
        <v>0.05</v>
      </c>
      <c r="O32" s="100">
        <v>0.75</v>
      </c>
      <c r="P32" s="100">
        <f t="shared" si="4"/>
        <v>0.03</v>
      </c>
      <c r="Q32" s="110">
        <f t="shared" si="8"/>
        <v>0.18000000000000002</v>
      </c>
      <c r="R32" s="100">
        <f t="shared" si="5"/>
        <v>0.11</v>
      </c>
      <c r="S32" s="100">
        <v>0</v>
      </c>
      <c r="T32" s="100">
        <v>0</v>
      </c>
      <c r="U32" s="119">
        <f t="shared" si="6"/>
        <v>0.11</v>
      </c>
      <c r="V32" s="138">
        <v>0.51</v>
      </c>
      <c r="W32" s="122">
        <v>0.8</v>
      </c>
    </row>
    <row r="33" spans="1:23" s="14" customFormat="1" x14ac:dyDescent="0.3">
      <c r="A33" s="58">
        <v>23</v>
      </c>
      <c r="B33" s="103" t="s">
        <v>138</v>
      </c>
      <c r="C33" s="93" t="s">
        <v>137</v>
      </c>
      <c r="D33" s="94">
        <v>143</v>
      </c>
      <c r="E33" s="93" t="s">
        <v>137</v>
      </c>
      <c r="F33" s="124">
        <f t="shared" si="0"/>
        <v>2.9620000000000002</v>
      </c>
      <c r="G33" s="95" t="s">
        <v>204</v>
      </c>
      <c r="H33" s="95" t="s">
        <v>205</v>
      </c>
      <c r="I33" s="95">
        <v>4.7469999999999999</v>
      </c>
      <c r="J33" s="116">
        <f t="shared" si="1"/>
        <v>1.93</v>
      </c>
      <c r="K33" s="100">
        <v>0</v>
      </c>
      <c r="L33" s="100">
        <f t="shared" si="2"/>
        <v>0</v>
      </c>
      <c r="M33" s="100">
        <v>1</v>
      </c>
      <c r="N33" s="100">
        <f t="shared" si="3"/>
        <v>0.05</v>
      </c>
      <c r="O33" s="100">
        <v>1</v>
      </c>
      <c r="P33" s="100">
        <f t="shared" si="4"/>
        <v>0.03</v>
      </c>
      <c r="Q33" s="100">
        <f t="shared" si="8"/>
        <v>0.08</v>
      </c>
      <c r="R33" s="100">
        <f t="shared" si="5"/>
        <v>0.05</v>
      </c>
      <c r="S33" s="100">
        <v>5.1999999999999998E-2</v>
      </c>
      <c r="T33" s="100">
        <v>0</v>
      </c>
      <c r="U33" s="119">
        <f t="shared" si="6"/>
        <v>0.10200000000000001</v>
      </c>
      <c r="V33" s="138">
        <v>0.43</v>
      </c>
      <c r="W33" s="122">
        <v>0.5</v>
      </c>
    </row>
    <row r="34" spans="1:23" s="21" customFormat="1" x14ac:dyDescent="0.3">
      <c r="A34" s="54">
        <v>24</v>
      </c>
      <c r="B34" s="102" t="s">
        <v>168</v>
      </c>
      <c r="C34" s="96" t="s">
        <v>169</v>
      </c>
      <c r="D34" s="97">
        <v>129</v>
      </c>
      <c r="E34" s="96" t="s">
        <v>170</v>
      </c>
      <c r="F34" s="124">
        <f t="shared" si="0"/>
        <v>2.54</v>
      </c>
      <c r="G34" s="98" t="s">
        <v>273</v>
      </c>
      <c r="H34" s="98" t="s">
        <v>270</v>
      </c>
      <c r="I34" s="98">
        <v>2.016</v>
      </c>
      <c r="J34" s="116">
        <f t="shared" si="1"/>
        <v>0.82</v>
      </c>
      <c r="K34" s="99">
        <v>0</v>
      </c>
      <c r="L34" s="100">
        <f t="shared" si="2"/>
        <v>0</v>
      </c>
      <c r="M34" s="99">
        <v>0</v>
      </c>
      <c r="N34" s="100">
        <f t="shared" si="3"/>
        <v>0</v>
      </c>
      <c r="O34" s="99">
        <v>0</v>
      </c>
      <c r="P34" s="100">
        <f t="shared" si="4"/>
        <v>0</v>
      </c>
      <c r="Q34" s="109">
        <f t="shared" si="8"/>
        <v>0</v>
      </c>
      <c r="R34" s="100">
        <f t="shared" si="5"/>
        <v>0</v>
      </c>
      <c r="S34" s="99">
        <v>0.03</v>
      </c>
      <c r="T34" s="99">
        <v>0</v>
      </c>
      <c r="U34" s="119">
        <f t="shared" si="6"/>
        <v>0.03</v>
      </c>
      <c r="V34" s="138">
        <v>0.89</v>
      </c>
      <c r="W34" s="122">
        <v>0.8</v>
      </c>
    </row>
    <row r="35" spans="1:23" s="14" customFormat="1" x14ac:dyDescent="0.3">
      <c r="A35" s="54">
        <v>25</v>
      </c>
      <c r="B35" s="102" t="s">
        <v>151</v>
      </c>
      <c r="C35" s="96" t="s">
        <v>152</v>
      </c>
      <c r="D35" s="97">
        <v>108</v>
      </c>
      <c r="E35" s="96" t="s">
        <v>54</v>
      </c>
      <c r="F35" s="124">
        <f t="shared" si="0"/>
        <v>2.5300000000000002</v>
      </c>
      <c r="G35" s="100">
        <v>6.49</v>
      </c>
      <c r="H35" s="100">
        <v>7.17</v>
      </c>
      <c r="I35" s="98">
        <v>1.587</v>
      </c>
      <c r="J35" s="116">
        <f t="shared" si="1"/>
        <v>0.64</v>
      </c>
      <c r="K35" s="99">
        <v>0</v>
      </c>
      <c r="L35" s="100">
        <f t="shared" si="2"/>
        <v>0</v>
      </c>
      <c r="M35" s="99">
        <v>0</v>
      </c>
      <c r="N35" s="100">
        <f t="shared" si="3"/>
        <v>0</v>
      </c>
      <c r="O35" s="99">
        <v>2.25</v>
      </c>
      <c r="P35" s="100">
        <f t="shared" si="4"/>
        <v>0.08</v>
      </c>
      <c r="Q35" s="109">
        <f t="shared" si="8"/>
        <v>0.08</v>
      </c>
      <c r="R35" s="100">
        <f t="shared" si="5"/>
        <v>0.05</v>
      </c>
      <c r="S35" s="99">
        <v>0.1</v>
      </c>
      <c r="T35" s="99">
        <v>0</v>
      </c>
      <c r="U35" s="119">
        <f t="shared" si="6"/>
        <v>0.15000000000000002</v>
      </c>
      <c r="V35" s="138">
        <v>0.94</v>
      </c>
      <c r="W35" s="122">
        <v>0.8</v>
      </c>
    </row>
    <row r="36" spans="1:23" s="14" customFormat="1" x14ac:dyDescent="0.3">
      <c r="A36" s="58">
        <v>26</v>
      </c>
      <c r="B36" s="102" t="s">
        <v>113</v>
      </c>
      <c r="C36" s="93" t="s">
        <v>114</v>
      </c>
      <c r="D36" s="94">
        <v>131</v>
      </c>
      <c r="E36" s="93" t="s">
        <v>115</v>
      </c>
      <c r="F36" s="124">
        <f t="shared" si="0"/>
        <v>1.52</v>
      </c>
      <c r="G36" s="100" t="s">
        <v>272</v>
      </c>
      <c r="H36" s="100" t="s">
        <v>270</v>
      </c>
      <c r="I36" s="95">
        <v>0.68100000000000005</v>
      </c>
      <c r="J36" s="116">
        <f t="shared" si="1"/>
        <v>0.28000000000000003</v>
      </c>
      <c r="K36" s="100">
        <v>0.2</v>
      </c>
      <c r="L36" s="100">
        <f t="shared" si="2"/>
        <v>0.01</v>
      </c>
      <c r="M36" s="100">
        <v>4.2</v>
      </c>
      <c r="N36" s="100">
        <f t="shared" si="3"/>
        <v>0.2</v>
      </c>
      <c r="O36" s="100">
        <v>0</v>
      </c>
      <c r="P36" s="100">
        <f t="shared" si="4"/>
        <v>0</v>
      </c>
      <c r="Q36" s="110">
        <f t="shared" si="8"/>
        <v>0.21000000000000002</v>
      </c>
      <c r="R36" s="100">
        <f t="shared" si="5"/>
        <v>0.13</v>
      </c>
      <c r="S36" s="100">
        <v>0.1</v>
      </c>
      <c r="T36" s="100">
        <v>0</v>
      </c>
      <c r="U36" s="119">
        <f t="shared" si="6"/>
        <v>0.23</v>
      </c>
      <c r="V36" s="138">
        <v>0.51</v>
      </c>
      <c r="W36" s="122">
        <v>0.5</v>
      </c>
    </row>
    <row r="37" spans="1:23" s="14" customFormat="1" ht="15" thickBot="1" x14ac:dyDescent="0.35">
      <c r="A37" s="54">
        <v>27</v>
      </c>
      <c r="B37" s="104" t="s">
        <v>200</v>
      </c>
      <c r="C37" s="105" t="s">
        <v>155</v>
      </c>
      <c r="D37" s="106">
        <v>124</v>
      </c>
      <c r="E37" s="105" t="s">
        <v>155</v>
      </c>
      <c r="F37" s="125">
        <f t="shared" si="0"/>
        <v>0.91</v>
      </c>
      <c r="G37" s="113">
        <v>0</v>
      </c>
      <c r="H37" s="113">
        <v>0</v>
      </c>
      <c r="I37" s="107">
        <v>0</v>
      </c>
      <c r="J37" s="117">
        <f t="shared" si="1"/>
        <v>0</v>
      </c>
      <c r="K37" s="112">
        <v>0.8</v>
      </c>
      <c r="L37" s="113">
        <f t="shared" si="2"/>
        <v>0.05</v>
      </c>
      <c r="M37" s="112">
        <v>0</v>
      </c>
      <c r="N37" s="113">
        <f t="shared" si="3"/>
        <v>0</v>
      </c>
      <c r="O37" s="112">
        <v>3.5</v>
      </c>
      <c r="P37" s="113">
        <f t="shared" si="4"/>
        <v>0.12</v>
      </c>
      <c r="Q37" s="114">
        <f t="shared" si="8"/>
        <v>0.16999999999999998</v>
      </c>
      <c r="R37" s="113">
        <f t="shared" si="5"/>
        <v>0.1</v>
      </c>
      <c r="S37" s="112">
        <v>0.1</v>
      </c>
      <c r="T37" s="112">
        <v>0.03</v>
      </c>
      <c r="U37" s="82">
        <f t="shared" si="6"/>
        <v>0.23</v>
      </c>
      <c r="V37" s="139">
        <v>0.18</v>
      </c>
      <c r="W37" s="123">
        <v>0.5</v>
      </c>
    </row>
    <row r="38" spans="1:23" s="14" customFormat="1" ht="15" thickBot="1" x14ac:dyDescent="0.35">
      <c r="D38" s="15"/>
      <c r="F38" s="20"/>
      <c r="G38" s="43"/>
      <c r="H38" s="43"/>
      <c r="I38" s="44"/>
      <c r="J38" s="20"/>
      <c r="K38" s="16"/>
      <c r="L38" s="33"/>
      <c r="M38" s="16"/>
      <c r="N38" s="16"/>
      <c r="O38" s="16"/>
      <c r="P38" s="16"/>
      <c r="Q38" s="15"/>
      <c r="R38" s="16"/>
      <c r="S38" s="16"/>
      <c r="T38" s="16"/>
      <c r="U38" s="3"/>
      <c r="V38" s="20"/>
      <c r="W38" s="191"/>
    </row>
    <row r="39" spans="1:23" s="5" customFormat="1" ht="15" thickBot="1" x14ac:dyDescent="0.35">
      <c r="A39" s="28"/>
      <c r="D39" s="6"/>
      <c r="F39" s="62"/>
      <c r="G39" s="17"/>
      <c r="H39" s="17"/>
      <c r="I39" s="69"/>
      <c r="J39" s="62"/>
      <c r="K39" s="7"/>
      <c r="L39" s="17"/>
      <c r="M39" s="7"/>
      <c r="N39" s="7"/>
      <c r="O39" s="7"/>
      <c r="P39" s="7"/>
      <c r="Q39" s="6"/>
      <c r="R39" s="7"/>
      <c r="S39" s="17"/>
      <c r="T39" s="17"/>
      <c r="U39" s="8"/>
      <c r="V39" s="62"/>
    </row>
    <row r="40" spans="1:23" x14ac:dyDescent="0.3">
      <c r="B40" s="1" t="s">
        <v>27</v>
      </c>
      <c r="C40" s="1"/>
      <c r="D40" s="3"/>
      <c r="E40" s="1"/>
      <c r="L40" s="9"/>
      <c r="S40" s="9"/>
      <c r="T40" s="9"/>
      <c r="W40" s="37"/>
    </row>
    <row r="41" spans="1:23" ht="15" thickBot="1" x14ac:dyDescent="0.35">
      <c r="B41" s="1" t="s">
        <v>1</v>
      </c>
      <c r="C41" s="1" t="s">
        <v>2</v>
      </c>
      <c r="D41" s="3" t="s">
        <v>3</v>
      </c>
      <c r="E41" s="1" t="s">
        <v>4</v>
      </c>
      <c r="S41" s="9"/>
      <c r="T41" s="9"/>
      <c r="V41" s="190"/>
      <c r="W41" s="193"/>
    </row>
    <row r="42" spans="1:23" s="53" customFormat="1" x14ac:dyDescent="0.3">
      <c r="A42" s="53">
        <v>1</v>
      </c>
      <c r="B42" s="155" t="s">
        <v>69</v>
      </c>
      <c r="C42" s="156" t="s">
        <v>70</v>
      </c>
      <c r="D42" s="157">
        <v>252</v>
      </c>
      <c r="E42" s="156" t="s">
        <v>70</v>
      </c>
      <c r="F42" s="158">
        <f t="shared" ref="F42:F66" si="9">J42+U42+V42+W42</f>
        <v>6.63</v>
      </c>
      <c r="G42" s="153" t="s">
        <v>283</v>
      </c>
      <c r="H42" s="153" t="s">
        <v>280</v>
      </c>
      <c r="I42" s="154">
        <v>9.8539999999999992</v>
      </c>
      <c r="J42" s="115">
        <f t="shared" ref="J42:J66" si="10">ROUND((I42*$J$10)/MAX($I$42:$I$66),2)</f>
        <v>3.96</v>
      </c>
      <c r="K42" s="153">
        <v>0</v>
      </c>
      <c r="L42" s="153">
        <f t="shared" ref="L42:L66" si="11">ROUND((K42*$L$10)/MAX($K$42:$K$66),2)</f>
        <v>0</v>
      </c>
      <c r="M42" s="153">
        <v>1</v>
      </c>
      <c r="N42" s="153">
        <f t="shared" ref="N42:N66" si="12">ROUND((M42*$N$10)/MAX($M$42:$M$66),2)</f>
        <v>0.04</v>
      </c>
      <c r="O42" s="153">
        <v>0</v>
      </c>
      <c r="P42" s="153">
        <f t="shared" ref="P42:P49" si="13">ROUND((O42*$P$10)/MAX($O$42:$O$66),2)</f>
        <v>0</v>
      </c>
      <c r="Q42" s="159">
        <f t="shared" ref="Q42:Q66" si="14">L42+N42+P42</f>
        <v>0.04</v>
      </c>
      <c r="R42" s="153">
        <f t="shared" ref="R42:R66" si="15">ROUND((Q42*$R$10)/MAX($O$42:$O$66),2)</f>
        <v>0</v>
      </c>
      <c r="S42" s="153">
        <v>0.1</v>
      </c>
      <c r="T42" s="153">
        <v>0.03</v>
      </c>
      <c r="U42" s="118">
        <f t="shared" ref="U42:U66" si="16">+R42+S42+T42</f>
        <v>0.13</v>
      </c>
      <c r="V42" s="120">
        <v>1.74</v>
      </c>
      <c r="W42" s="121">
        <v>0.8</v>
      </c>
    </row>
    <row r="43" spans="1:23" s="53" customFormat="1" x14ac:dyDescent="0.3">
      <c r="A43" s="53">
        <v>2</v>
      </c>
      <c r="B43" s="164" t="s">
        <v>88</v>
      </c>
      <c r="C43" s="165" t="s">
        <v>89</v>
      </c>
      <c r="D43" s="166">
        <v>231</v>
      </c>
      <c r="E43" s="165" t="s">
        <v>89</v>
      </c>
      <c r="F43" s="169">
        <f t="shared" si="9"/>
        <v>5.5720000000000001</v>
      </c>
      <c r="G43" s="99" t="s">
        <v>256</v>
      </c>
      <c r="H43" s="99" t="s">
        <v>257</v>
      </c>
      <c r="I43" s="98">
        <v>6.7539999999999996</v>
      </c>
      <c r="J43" s="116">
        <f t="shared" si="10"/>
        <v>2.72</v>
      </c>
      <c r="K43" s="99">
        <v>0</v>
      </c>
      <c r="L43" s="99">
        <f t="shared" si="11"/>
        <v>0</v>
      </c>
      <c r="M43" s="99">
        <v>0</v>
      </c>
      <c r="N43" s="99">
        <f t="shared" si="12"/>
        <v>0</v>
      </c>
      <c r="O43" s="99">
        <v>0</v>
      </c>
      <c r="P43" s="99">
        <f t="shared" si="13"/>
        <v>0</v>
      </c>
      <c r="Q43" s="109">
        <f t="shared" si="14"/>
        <v>0</v>
      </c>
      <c r="R43" s="99">
        <f t="shared" si="15"/>
        <v>0</v>
      </c>
      <c r="S43" s="99">
        <v>5.1999999999999998E-2</v>
      </c>
      <c r="T43" s="99">
        <v>0</v>
      </c>
      <c r="U43" s="119">
        <f t="shared" si="16"/>
        <v>5.1999999999999998E-2</v>
      </c>
      <c r="V43" s="138">
        <v>2</v>
      </c>
      <c r="W43" s="122">
        <v>0.8</v>
      </c>
    </row>
    <row r="44" spans="1:23" s="53" customFormat="1" x14ac:dyDescent="0.3">
      <c r="A44" s="53">
        <v>3</v>
      </c>
      <c r="B44" s="164" t="s">
        <v>50</v>
      </c>
      <c r="C44" s="165" t="s">
        <v>51</v>
      </c>
      <c r="D44" s="166">
        <v>216</v>
      </c>
      <c r="E44" s="165" t="s">
        <v>51</v>
      </c>
      <c r="F44" s="169">
        <f t="shared" si="9"/>
        <v>5.52</v>
      </c>
      <c r="G44" s="99" t="s">
        <v>215</v>
      </c>
      <c r="H44" s="99" t="s">
        <v>216</v>
      </c>
      <c r="I44" s="98">
        <v>9.891</v>
      </c>
      <c r="J44" s="116">
        <f t="shared" si="10"/>
        <v>3.98</v>
      </c>
      <c r="K44" s="99">
        <v>0</v>
      </c>
      <c r="L44" s="99">
        <f t="shared" si="11"/>
        <v>0</v>
      </c>
      <c r="M44" s="99">
        <v>0</v>
      </c>
      <c r="N44" s="99">
        <f t="shared" si="12"/>
        <v>0</v>
      </c>
      <c r="O44" s="99">
        <v>1</v>
      </c>
      <c r="P44" s="99">
        <f t="shared" si="13"/>
        <v>0.06</v>
      </c>
      <c r="Q44" s="109">
        <f t="shared" si="14"/>
        <v>0.06</v>
      </c>
      <c r="R44" s="99">
        <f t="shared" si="15"/>
        <v>0.01</v>
      </c>
      <c r="S44" s="99">
        <v>0</v>
      </c>
      <c r="T44" s="99">
        <v>0</v>
      </c>
      <c r="U44" s="119">
        <f t="shared" si="16"/>
        <v>0.01</v>
      </c>
      <c r="V44" s="138">
        <v>0.73</v>
      </c>
      <c r="W44" s="122">
        <v>0.8</v>
      </c>
    </row>
    <row r="45" spans="1:23" s="53" customFormat="1" x14ac:dyDescent="0.3">
      <c r="A45" s="53">
        <v>4</v>
      </c>
      <c r="B45" s="164" t="s">
        <v>125</v>
      </c>
      <c r="C45" s="165" t="s">
        <v>126</v>
      </c>
      <c r="D45" s="166">
        <v>229</v>
      </c>
      <c r="E45" s="165" t="s">
        <v>126</v>
      </c>
      <c r="F45" s="169">
        <f t="shared" si="9"/>
        <v>5.42</v>
      </c>
      <c r="G45" s="99" t="s">
        <v>281</v>
      </c>
      <c r="H45" s="99" t="s">
        <v>282</v>
      </c>
      <c r="I45" s="98">
        <v>9.9459999999999997</v>
      </c>
      <c r="J45" s="116">
        <f t="shared" si="10"/>
        <v>4</v>
      </c>
      <c r="K45" s="99">
        <v>0</v>
      </c>
      <c r="L45" s="99">
        <f t="shared" si="11"/>
        <v>0</v>
      </c>
      <c r="M45" s="99">
        <v>0.8</v>
      </c>
      <c r="N45" s="99">
        <f t="shared" si="12"/>
        <v>0.03</v>
      </c>
      <c r="O45" s="99">
        <v>0</v>
      </c>
      <c r="P45" s="99">
        <f t="shared" si="13"/>
        <v>0</v>
      </c>
      <c r="Q45" s="109">
        <f t="shared" si="14"/>
        <v>0.03</v>
      </c>
      <c r="R45" s="99">
        <f t="shared" si="15"/>
        <v>0</v>
      </c>
      <c r="S45" s="99">
        <v>0</v>
      </c>
      <c r="T45" s="99">
        <v>0</v>
      </c>
      <c r="U45" s="119">
        <f t="shared" si="16"/>
        <v>0</v>
      </c>
      <c r="V45" s="138">
        <v>0.62</v>
      </c>
      <c r="W45" s="122">
        <v>0.8</v>
      </c>
    </row>
    <row r="46" spans="1:23" s="53" customFormat="1" x14ac:dyDescent="0.3">
      <c r="A46" s="53">
        <v>5</v>
      </c>
      <c r="B46" s="164" t="s">
        <v>44</v>
      </c>
      <c r="C46" s="165" t="s">
        <v>45</v>
      </c>
      <c r="D46" s="166">
        <v>210</v>
      </c>
      <c r="E46" s="165" t="s">
        <v>46</v>
      </c>
      <c r="F46" s="169">
        <f t="shared" si="9"/>
        <v>5.0629999999999997</v>
      </c>
      <c r="G46" s="99" t="s">
        <v>236</v>
      </c>
      <c r="H46" s="99" t="s">
        <v>237</v>
      </c>
      <c r="I46" s="98">
        <v>9.0180000000000007</v>
      </c>
      <c r="J46" s="116">
        <f t="shared" si="10"/>
        <v>3.63</v>
      </c>
      <c r="K46" s="99">
        <v>0</v>
      </c>
      <c r="L46" s="99">
        <f t="shared" si="11"/>
        <v>0</v>
      </c>
      <c r="M46" s="99">
        <v>0.5</v>
      </c>
      <c r="N46" s="99">
        <f t="shared" si="12"/>
        <v>0.02</v>
      </c>
      <c r="O46" s="99">
        <v>0</v>
      </c>
      <c r="P46" s="99">
        <f t="shared" si="13"/>
        <v>0</v>
      </c>
      <c r="Q46" s="109">
        <f t="shared" si="14"/>
        <v>0.02</v>
      </c>
      <c r="R46" s="99">
        <f t="shared" si="15"/>
        <v>0</v>
      </c>
      <c r="S46" s="99">
        <v>1.4999999999999999E-2</v>
      </c>
      <c r="T46" s="99">
        <v>8.0000000000000002E-3</v>
      </c>
      <c r="U46" s="119">
        <f t="shared" si="16"/>
        <v>2.3E-2</v>
      </c>
      <c r="V46" s="138">
        <v>0.61</v>
      </c>
      <c r="W46" s="122">
        <v>0.8</v>
      </c>
    </row>
    <row r="47" spans="1:23" s="53" customFormat="1" x14ac:dyDescent="0.3">
      <c r="A47" s="53">
        <v>6</v>
      </c>
      <c r="B47" s="164" t="s">
        <v>123</v>
      </c>
      <c r="C47" s="165" t="s">
        <v>124</v>
      </c>
      <c r="D47" s="166">
        <v>252</v>
      </c>
      <c r="E47" s="165" t="s">
        <v>70</v>
      </c>
      <c r="F47" s="169">
        <f t="shared" si="9"/>
        <v>5.0599999999999996</v>
      </c>
      <c r="G47" s="99" t="s">
        <v>244</v>
      </c>
      <c r="H47" s="99" t="s">
        <v>245</v>
      </c>
      <c r="I47" s="98">
        <v>8.1159999999999997</v>
      </c>
      <c r="J47" s="116">
        <f t="shared" si="10"/>
        <v>3.26</v>
      </c>
      <c r="K47" s="99">
        <v>0</v>
      </c>
      <c r="L47" s="99">
        <f t="shared" si="11"/>
        <v>0</v>
      </c>
      <c r="M47" s="99">
        <v>0.6</v>
      </c>
      <c r="N47" s="99">
        <f t="shared" si="12"/>
        <v>0.02</v>
      </c>
      <c r="O47" s="99">
        <v>0.5</v>
      </c>
      <c r="P47" s="99">
        <f t="shared" si="13"/>
        <v>0.03</v>
      </c>
      <c r="Q47" s="109">
        <f t="shared" si="14"/>
        <v>0.05</v>
      </c>
      <c r="R47" s="99">
        <f t="shared" si="15"/>
        <v>0</v>
      </c>
      <c r="S47" s="99">
        <v>0.1</v>
      </c>
      <c r="T47" s="99">
        <v>0</v>
      </c>
      <c r="U47" s="119">
        <f t="shared" si="16"/>
        <v>0.1</v>
      </c>
      <c r="V47" s="138">
        <v>0.9</v>
      </c>
      <c r="W47" s="122">
        <v>0.8</v>
      </c>
    </row>
    <row r="48" spans="1:23" s="177" customFormat="1" x14ac:dyDescent="0.3">
      <c r="A48" s="177">
        <v>7</v>
      </c>
      <c r="B48" s="170" t="s">
        <v>28</v>
      </c>
      <c r="C48" s="171" t="s">
        <v>29</v>
      </c>
      <c r="D48" s="172">
        <v>248</v>
      </c>
      <c r="E48" s="171" t="s">
        <v>30</v>
      </c>
      <c r="F48" s="178">
        <f t="shared" si="9"/>
        <v>4.9009999999999998</v>
      </c>
      <c r="G48" s="111" t="s">
        <v>258</v>
      </c>
      <c r="H48" s="111" t="s">
        <v>259</v>
      </c>
      <c r="I48" s="173">
        <v>9.3439999999999994</v>
      </c>
      <c r="J48" s="116">
        <f t="shared" si="10"/>
        <v>3.76</v>
      </c>
      <c r="K48" s="111">
        <v>0</v>
      </c>
      <c r="L48" s="111">
        <f t="shared" si="11"/>
        <v>0</v>
      </c>
      <c r="M48" s="111">
        <v>1</v>
      </c>
      <c r="N48" s="111">
        <f t="shared" si="12"/>
        <v>0.04</v>
      </c>
      <c r="O48" s="111">
        <v>0.5</v>
      </c>
      <c r="P48" s="111">
        <f t="shared" si="13"/>
        <v>0.03</v>
      </c>
      <c r="Q48" s="174">
        <f t="shared" si="14"/>
        <v>7.0000000000000007E-2</v>
      </c>
      <c r="R48" s="111">
        <f t="shared" si="15"/>
        <v>0.01</v>
      </c>
      <c r="S48" s="111">
        <v>1.0999999999999999E-2</v>
      </c>
      <c r="T48" s="111">
        <v>0.04</v>
      </c>
      <c r="U48" s="119">
        <f t="shared" si="16"/>
        <v>6.0999999999999999E-2</v>
      </c>
      <c r="V48" s="138">
        <v>0.28000000000000003</v>
      </c>
      <c r="W48" s="122">
        <v>0.8</v>
      </c>
    </row>
    <row r="49" spans="1:23" s="47" customFormat="1" x14ac:dyDescent="0.3">
      <c r="A49" s="47">
        <v>8</v>
      </c>
      <c r="B49" s="103" t="s">
        <v>149</v>
      </c>
      <c r="C49" s="93" t="s">
        <v>150</v>
      </c>
      <c r="D49" s="94">
        <v>231</v>
      </c>
      <c r="E49" s="93" t="s">
        <v>89</v>
      </c>
      <c r="F49" s="141">
        <f t="shared" si="9"/>
        <v>4.7480000000000002</v>
      </c>
      <c r="G49" s="100" t="s">
        <v>224</v>
      </c>
      <c r="H49" s="100" t="s">
        <v>225</v>
      </c>
      <c r="I49" s="95">
        <v>8.2210000000000001</v>
      </c>
      <c r="J49" s="116">
        <f t="shared" si="10"/>
        <v>3.31</v>
      </c>
      <c r="K49" s="100">
        <v>0</v>
      </c>
      <c r="L49" s="100">
        <f t="shared" si="11"/>
        <v>0</v>
      </c>
      <c r="M49" s="100">
        <v>2.5</v>
      </c>
      <c r="N49" s="100">
        <f t="shared" si="12"/>
        <v>0.1</v>
      </c>
      <c r="O49" s="100">
        <v>2.5499999999999998</v>
      </c>
      <c r="P49" s="100">
        <f t="shared" si="13"/>
        <v>0.16</v>
      </c>
      <c r="Q49" s="110">
        <f t="shared" si="14"/>
        <v>0.26</v>
      </c>
      <c r="R49" s="100">
        <f t="shared" si="15"/>
        <v>0.02</v>
      </c>
      <c r="S49" s="100">
        <v>6.8000000000000005E-2</v>
      </c>
      <c r="T49" s="100">
        <v>0</v>
      </c>
      <c r="U49" s="119">
        <f t="shared" si="16"/>
        <v>8.8000000000000009E-2</v>
      </c>
      <c r="V49" s="138">
        <v>0.55000000000000004</v>
      </c>
      <c r="W49" s="122">
        <v>0.8</v>
      </c>
    </row>
    <row r="50" spans="1:23" s="53" customFormat="1" x14ac:dyDescent="0.3">
      <c r="A50" s="53">
        <v>9</v>
      </c>
      <c r="B50" s="102" t="s">
        <v>145</v>
      </c>
      <c r="C50" s="96" t="s">
        <v>146</v>
      </c>
      <c r="D50" s="97">
        <v>251</v>
      </c>
      <c r="E50" s="96" t="s">
        <v>68</v>
      </c>
      <c r="F50" s="142">
        <f t="shared" si="9"/>
        <v>4.6260000000000003</v>
      </c>
      <c r="G50" s="99" t="s">
        <v>260</v>
      </c>
      <c r="H50" s="99" t="s">
        <v>261</v>
      </c>
      <c r="I50" s="98">
        <v>8.093</v>
      </c>
      <c r="J50" s="116">
        <f t="shared" si="10"/>
        <v>3.25</v>
      </c>
      <c r="K50" s="99">
        <v>0</v>
      </c>
      <c r="L50" s="99">
        <f t="shared" si="11"/>
        <v>0</v>
      </c>
      <c r="M50" s="99">
        <v>0.5</v>
      </c>
      <c r="N50" s="99">
        <f t="shared" si="12"/>
        <v>0.02</v>
      </c>
      <c r="O50" s="99">
        <v>0</v>
      </c>
      <c r="P50" s="99">
        <f>(O50*$P$10)/MAX($O$42:$O$66)</f>
        <v>0</v>
      </c>
      <c r="Q50" s="109">
        <f t="shared" si="14"/>
        <v>0.02</v>
      </c>
      <c r="R50" s="99">
        <f t="shared" si="15"/>
        <v>0</v>
      </c>
      <c r="S50" s="99">
        <v>9.6000000000000002E-2</v>
      </c>
      <c r="T50" s="99">
        <v>0.1</v>
      </c>
      <c r="U50" s="119">
        <f t="shared" si="16"/>
        <v>0.19600000000000001</v>
      </c>
      <c r="V50" s="138">
        <v>0.38</v>
      </c>
      <c r="W50" s="122">
        <v>0.8</v>
      </c>
    </row>
    <row r="51" spans="1:23" s="53" customFormat="1" x14ac:dyDescent="0.3">
      <c r="A51" s="53">
        <v>10</v>
      </c>
      <c r="B51" s="102" t="s">
        <v>66</v>
      </c>
      <c r="C51" s="96" t="s">
        <v>67</v>
      </c>
      <c r="D51" s="97">
        <v>251</v>
      </c>
      <c r="E51" s="96" t="s">
        <v>68</v>
      </c>
      <c r="F51" s="142">
        <f t="shared" si="9"/>
        <v>4.46</v>
      </c>
      <c r="G51" s="99" t="s">
        <v>252</v>
      </c>
      <c r="H51" s="99" t="s">
        <v>253</v>
      </c>
      <c r="I51" s="98">
        <v>8.1780000000000008</v>
      </c>
      <c r="J51" s="116">
        <f t="shared" si="10"/>
        <v>3.29</v>
      </c>
      <c r="K51" s="99">
        <v>1.6</v>
      </c>
      <c r="L51" s="99">
        <f t="shared" si="11"/>
        <v>0.1</v>
      </c>
      <c r="M51" s="99">
        <v>0</v>
      </c>
      <c r="N51" s="99">
        <f t="shared" si="12"/>
        <v>0</v>
      </c>
      <c r="O51" s="99">
        <v>0.5</v>
      </c>
      <c r="P51" s="99">
        <f t="shared" ref="P51:P62" si="17">ROUND((O51*$P$10)/MAX($O$42:$O$66),2)</f>
        <v>0.03</v>
      </c>
      <c r="Q51" s="109">
        <f t="shared" si="14"/>
        <v>0.13</v>
      </c>
      <c r="R51" s="99">
        <f t="shared" si="15"/>
        <v>0.01</v>
      </c>
      <c r="S51" s="99">
        <v>0</v>
      </c>
      <c r="T51" s="99">
        <v>0.02</v>
      </c>
      <c r="U51" s="119">
        <f t="shared" si="16"/>
        <v>0.03</v>
      </c>
      <c r="V51" s="138">
        <v>0.34</v>
      </c>
      <c r="W51" s="122">
        <v>0.8</v>
      </c>
    </row>
    <row r="52" spans="1:23" s="53" customFormat="1" x14ac:dyDescent="0.3">
      <c r="A52" s="53">
        <v>11</v>
      </c>
      <c r="B52" s="102" t="s">
        <v>127</v>
      </c>
      <c r="C52" s="96" t="s">
        <v>128</v>
      </c>
      <c r="D52" s="97">
        <v>231</v>
      </c>
      <c r="E52" s="96" t="s">
        <v>89</v>
      </c>
      <c r="F52" s="142">
        <f t="shared" si="9"/>
        <v>4.2</v>
      </c>
      <c r="G52" s="99" t="s">
        <v>254</v>
      </c>
      <c r="H52" s="99" t="s">
        <v>255</v>
      </c>
      <c r="I52" s="98">
        <v>7.4690000000000003</v>
      </c>
      <c r="J52" s="116">
        <f t="shared" si="10"/>
        <v>3</v>
      </c>
      <c r="K52" s="99">
        <v>0</v>
      </c>
      <c r="L52" s="99">
        <f t="shared" si="11"/>
        <v>0</v>
      </c>
      <c r="M52" s="99">
        <v>0.8</v>
      </c>
      <c r="N52" s="99">
        <f t="shared" si="12"/>
        <v>0.03</v>
      </c>
      <c r="O52" s="99">
        <v>0.75</v>
      </c>
      <c r="P52" s="99">
        <f t="shared" si="17"/>
        <v>0.05</v>
      </c>
      <c r="Q52" s="109">
        <f t="shared" si="14"/>
        <v>0.08</v>
      </c>
      <c r="R52" s="99">
        <f t="shared" si="15"/>
        <v>0.01</v>
      </c>
      <c r="S52" s="99">
        <v>0</v>
      </c>
      <c r="T52" s="99">
        <v>0</v>
      </c>
      <c r="U52" s="119">
        <f t="shared" si="16"/>
        <v>0.01</v>
      </c>
      <c r="V52" s="138">
        <v>0.39</v>
      </c>
      <c r="W52" s="122">
        <v>0.8</v>
      </c>
    </row>
    <row r="53" spans="1:23" s="47" customFormat="1" x14ac:dyDescent="0.3">
      <c r="A53" s="47">
        <v>12</v>
      </c>
      <c r="B53" s="102" t="s">
        <v>183</v>
      </c>
      <c r="C53" s="96" t="s">
        <v>184</v>
      </c>
      <c r="D53" s="97">
        <v>203</v>
      </c>
      <c r="E53" s="96" t="s">
        <v>178</v>
      </c>
      <c r="F53" s="142">
        <f t="shared" si="9"/>
        <v>4.0599999999999996</v>
      </c>
      <c r="G53" s="99" t="s">
        <v>277</v>
      </c>
      <c r="H53" s="99" t="s">
        <v>278</v>
      </c>
      <c r="I53" s="98">
        <v>5.1189999999999998</v>
      </c>
      <c r="J53" s="116">
        <f t="shared" si="10"/>
        <v>2.06</v>
      </c>
      <c r="K53" s="99">
        <v>2.6</v>
      </c>
      <c r="L53" s="99">
        <f t="shared" si="11"/>
        <v>0.16</v>
      </c>
      <c r="M53" s="99">
        <v>1.8</v>
      </c>
      <c r="N53" s="99">
        <f t="shared" si="12"/>
        <v>7.0000000000000007E-2</v>
      </c>
      <c r="O53" s="99">
        <f>0.75*3+0.1</f>
        <v>2.35</v>
      </c>
      <c r="P53" s="99">
        <f t="shared" si="17"/>
        <v>0.14000000000000001</v>
      </c>
      <c r="Q53" s="109">
        <f t="shared" si="14"/>
        <v>0.37</v>
      </c>
      <c r="R53" s="99">
        <f t="shared" si="15"/>
        <v>0.03</v>
      </c>
      <c r="S53" s="99">
        <v>0.1</v>
      </c>
      <c r="T53" s="99">
        <v>0.1</v>
      </c>
      <c r="U53" s="119">
        <f t="shared" si="16"/>
        <v>0.23</v>
      </c>
      <c r="V53" s="138">
        <v>0.97</v>
      </c>
      <c r="W53" s="122">
        <v>0.8</v>
      </c>
    </row>
    <row r="54" spans="1:23" s="53" customFormat="1" x14ac:dyDescent="0.3">
      <c r="A54" s="53">
        <v>13</v>
      </c>
      <c r="B54" s="102" t="s">
        <v>187</v>
      </c>
      <c r="C54" s="96" t="s">
        <v>188</v>
      </c>
      <c r="D54" s="97">
        <v>229</v>
      </c>
      <c r="E54" s="96" t="s">
        <v>126</v>
      </c>
      <c r="F54" s="142">
        <f t="shared" si="9"/>
        <v>3.52</v>
      </c>
      <c r="G54" s="99" t="s">
        <v>228</v>
      </c>
      <c r="H54" s="99" t="s">
        <v>229</v>
      </c>
      <c r="I54" s="98">
        <v>7.5990000000000002</v>
      </c>
      <c r="J54" s="116">
        <f t="shared" si="10"/>
        <v>3.06</v>
      </c>
      <c r="K54" s="99">
        <v>0</v>
      </c>
      <c r="L54" s="99">
        <f t="shared" si="11"/>
        <v>0</v>
      </c>
      <c r="M54" s="99">
        <v>0</v>
      </c>
      <c r="N54" s="99">
        <f t="shared" si="12"/>
        <v>0</v>
      </c>
      <c r="O54" s="99">
        <v>0</v>
      </c>
      <c r="P54" s="99">
        <f t="shared" si="17"/>
        <v>0</v>
      </c>
      <c r="Q54" s="109">
        <f t="shared" si="14"/>
        <v>0</v>
      </c>
      <c r="R54" s="99">
        <f t="shared" si="15"/>
        <v>0</v>
      </c>
      <c r="S54" s="99">
        <v>0.1</v>
      </c>
      <c r="T54" s="99">
        <v>0</v>
      </c>
      <c r="U54" s="119">
        <f t="shared" si="16"/>
        <v>0.1</v>
      </c>
      <c r="V54" s="138">
        <v>0.36</v>
      </c>
      <c r="W54" s="122">
        <v>0</v>
      </c>
    </row>
    <row r="55" spans="1:23" s="53" customFormat="1" x14ac:dyDescent="0.3">
      <c r="A55" s="53">
        <v>14</v>
      </c>
      <c r="B55" s="102" t="s">
        <v>106</v>
      </c>
      <c r="C55" s="96" t="s">
        <v>107</v>
      </c>
      <c r="D55" s="97">
        <v>249</v>
      </c>
      <c r="E55" s="96" t="s">
        <v>49</v>
      </c>
      <c r="F55" s="142">
        <f t="shared" si="9"/>
        <v>3.4580000000000002</v>
      </c>
      <c r="G55" s="99" t="s">
        <v>250</v>
      </c>
      <c r="H55" s="99" t="s">
        <v>251</v>
      </c>
      <c r="I55" s="98">
        <v>5.274</v>
      </c>
      <c r="J55" s="116">
        <f t="shared" si="10"/>
        <v>2.12</v>
      </c>
      <c r="K55" s="99">
        <v>0</v>
      </c>
      <c r="L55" s="99">
        <f t="shared" si="11"/>
        <v>0</v>
      </c>
      <c r="M55" s="99">
        <v>0.3</v>
      </c>
      <c r="N55" s="99">
        <f t="shared" si="12"/>
        <v>0.01</v>
      </c>
      <c r="O55" s="99">
        <v>0</v>
      </c>
      <c r="P55" s="99">
        <f t="shared" si="17"/>
        <v>0</v>
      </c>
      <c r="Q55" s="109">
        <f t="shared" si="14"/>
        <v>0.01</v>
      </c>
      <c r="R55" s="99">
        <f t="shared" si="15"/>
        <v>0</v>
      </c>
      <c r="S55" s="99">
        <v>1.7999999999999999E-2</v>
      </c>
      <c r="T55" s="99">
        <v>0.05</v>
      </c>
      <c r="U55" s="119">
        <f t="shared" si="16"/>
        <v>6.8000000000000005E-2</v>
      </c>
      <c r="V55" s="138">
        <v>1.27</v>
      </c>
      <c r="W55" s="122">
        <v>0</v>
      </c>
    </row>
    <row r="56" spans="1:23" s="53" customFormat="1" x14ac:dyDescent="0.3">
      <c r="A56" s="53">
        <v>15</v>
      </c>
      <c r="B56" s="102" t="s">
        <v>185</v>
      </c>
      <c r="C56" s="96" t="s">
        <v>186</v>
      </c>
      <c r="D56" s="97">
        <v>249</v>
      </c>
      <c r="E56" s="96" t="s">
        <v>49</v>
      </c>
      <c r="F56" s="142">
        <f t="shared" si="9"/>
        <v>3.4039999999999999</v>
      </c>
      <c r="G56" s="99" t="s">
        <v>240</v>
      </c>
      <c r="H56" s="99" t="s">
        <v>241</v>
      </c>
      <c r="I56" s="98">
        <v>8.2100000000000009</v>
      </c>
      <c r="J56" s="116">
        <f t="shared" si="10"/>
        <v>3.3</v>
      </c>
      <c r="K56" s="99">
        <v>4.8</v>
      </c>
      <c r="L56" s="99">
        <f t="shared" si="11"/>
        <v>0.3</v>
      </c>
      <c r="M56" s="99">
        <v>5</v>
      </c>
      <c r="N56" s="99">
        <f t="shared" si="12"/>
        <v>0.2</v>
      </c>
      <c r="O56" s="99">
        <v>2.75</v>
      </c>
      <c r="P56" s="99">
        <f t="shared" si="17"/>
        <v>0.17</v>
      </c>
      <c r="Q56" s="109">
        <f t="shared" si="14"/>
        <v>0.67</v>
      </c>
      <c r="R56" s="99">
        <f t="shared" si="15"/>
        <v>0.06</v>
      </c>
      <c r="S56" s="99">
        <v>4.3999999999999997E-2</v>
      </c>
      <c r="T56" s="99">
        <v>0</v>
      </c>
      <c r="U56" s="119">
        <f t="shared" si="16"/>
        <v>0.104</v>
      </c>
      <c r="V56" s="138">
        <v>0</v>
      </c>
      <c r="W56" s="122">
        <v>0</v>
      </c>
    </row>
    <row r="57" spans="1:23" s="53" customFormat="1" x14ac:dyDescent="0.3">
      <c r="A57" s="53">
        <v>16</v>
      </c>
      <c r="B57" s="103" t="s">
        <v>41</v>
      </c>
      <c r="C57" s="93" t="s">
        <v>42</v>
      </c>
      <c r="D57" s="94">
        <v>208</v>
      </c>
      <c r="E57" s="93" t="s">
        <v>43</v>
      </c>
      <c r="F57" s="141">
        <f t="shared" si="9"/>
        <v>3.3800000000000003</v>
      </c>
      <c r="G57" s="100">
        <v>8.24</v>
      </c>
      <c r="H57" s="100">
        <v>8.92</v>
      </c>
      <c r="I57" s="95">
        <f>G57+(10-G57)*(G57-H57/10-H57)</f>
        <v>5.4732800000000008</v>
      </c>
      <c r="J57" s="116">
        <f t="shared" si="10"/>
        <v>2.2000000000000002</v>
      </c>
      <c r="K57" s="100">
        <v>0</v>
      </c>
      <c r="L57" s="100">
        <f t="shared" si="11"/>
        <v>0</v>
      </c>
      <c r="M57" s="100">
        <v>0</v>
      </c>
      <c r="N57" s="100">
        <f t="shared" si="12"/>
        <v>0</v>
      </c>
      <c r="O57" s="100">
        <v>0</v>
      </c>
      <c r="P57" s="100">
        <f t="shared" si="17"/>
        <v>0</v>
      </c>
      <c r="Q57" s="110">
        <f t="shared" si="14"/>
        <v>0</v>
      </c>
      <c r="R57" s="100">
        <f t="shared" si="15"/>
        <v>0</v>
      </c>
      <c r="S57" s="100">
        <v>0</v>
      </c>
      <c r="T57" s="100">
        <v>0</v>
      </c>
      <c r="U57" s="119">
        <f t="shared" si="16"/>
        <v>0</v>
      </c>
      <c r="V57" s="138">
        <v>0.68</v>
      </c>
      <c r="W57" s="122">
        <v>0.5</v>
      </c>
    </row>
    <row r="58" spans="1:23" s="53" customFormat="1" x14ac:dyDescent="0.3">
      <c r="A58" s="53">
        <v>17</v>
      </c>
      <c r="B58" s="102" t="s">
        <v>47</v>
      </c>
      <c r="C58" s="96" t="s">
        <v>48</v>
      </c>
      <c r="D58" s="97">
        <v>249</v>
      </c>
      <c r="E58" s="96" t="s">
        <v>49</v>
      </c>
      <c r="F58" s="142">
        <f t="shared" si="9"/>
        <v>3.3400000000000003</v>
      </c>
      <c r="G58" s="99" t="s">
        <v>242</v>
      </c>
      <c r="H58" s="99" t="s">
        <v>243</v>
      </c>
      <c r="I58" s="98">
        <v>6.1029999999999998</v>
      </c>
      <c r="J58" s="116">
        <f t="shared" si="10"/>
        <v>2.4500000000000002</v>
      </c>
      <c r="K58" s="99">
        <v>0</v>
      </c>
      <c r="L58" s="99">
        <f t="shared" si="11"/>
        <v>0</v>
      </c>
      <c r="M58" s="99">
        <v>0.5</v>
      </c>
      <c r="N58" s="99">
        <f t="shared" si="12"/>
        <v>0.02</v>
      </c>
      <c r="O58" s="99">
        <v>1.5</v>
      </c>
      <c r="P58" s="99">
        <f t="shared" si="17"/>
        <v>0.09</v>
      </c>
      <c r="Q58" s="109">
        <f t="shared" si="14"/>
        <v>0.11</v>
      </c>
      <c r="R58" s="99">
        <f t="shared" si="15"/>
        <v>0.01</v>
      </c>
      <c r="S58" s="99">
        <v>0.1</v>
      </c>
      <c r="T58" s="99">
        <v>0.03</v>
      </c>
      <c r="U58" s="119">
        <f t="shared" si="16"/>
        <v>0.14000000000000001</v>
      </c>
      <c r="V58" s="138">
        <v>0.75</v>
      </c>
      <c r="W58" s="122">
        <v>0</v>
      </c>
    </row>
    <row r="59" spans="1:23" s="53" customFormat="1" x14ac:dyDescent="0.3">
      <c r="A59" s="53">
        <v>18</v>
      </c>
      <c r="B59" s="102" t="s">
        <v>153</v>
      </c>
      <c r="C59" s="96" t="s">
        <v>154</v>
      </c>
      <c r="D59" s="97">
        <v>251</v>
      </c>
      <c r="E59" s="96" t="s">
        <v>68</v>
      </c>
      <c r="F59" s="142">
        <f t="shared" si="9"/>
        <v>3.33</v>
      </c>
      <c r="G59" s="99" t="s">
        <v>248</v>
      </c>
      <c r="H59" s="99" t="s">
        <v>249</v>
      </c>
      <c r="I59" s="98">
        <v>4.7089999999999996</v>
      </c>
      <c r="J59" s="116">
        <f t="shared" si="10"/>
        <v>1.89</v>
      </c>
      <c r="K59" s="99">
        <v>1.6</v>
      </c>
      <c r="L59" s="99">
        <f t="shared" si="11"/>
        <v>0.1</v>
      </c>
      <c r="M59" s="99">
        <v>0.3</v>
      </c>
      <c r="N59" s="99">
        <f t="shared" si="12"/>
        <v>0.01</v>
      </c>
      <c r="O59" s="99">
        <v>0.5</v>
      </c>
      <c r="P59" s="99">
        <f t="shared" si="17"/>
        <v>0.03</v>
      </c>
      <c r="Q59" s="109">
        <f t="shared" si="14"/>
        <v>0.14000000000000001</v>
      </c>
      <c r="R59" s="99">
        <f t="shared" si="15"/>
        <v>0.01</v>
      </c>
      <c r="S59" s="99">
        <v>0.1</v>
      </c>
      <c r="T59" s="99">
        <v>0.09</v>
      </c>
      <c r="U59" s="119">
        <f t="shared" si="16"/>
        <v>0.2</v>
      </c>
      <c r="V59" s="138">
        <v>0.44</v>
      </c>
      <c r="W59" s="122">
        <v>0.8</v>
      </c>
    </row>
    <row r="60" spans="1:23" s="53" customFormat="1" x14ac:dyDescent="0.3">
      <c r="A60" s="53">
        <v>19</v>
      </c>
      <c r="B60" s="102" t="s">
        <v>176</v>
      </c>
      <c r="C60" s="96" t="s">
        <v>177</v>
      </c>
      <c r="D60" s="97">
        <v>203</v>
      </c>
      <c r="E60" s="96" t="s">
        <v>178</v>
      </c>
      <c r="F60" s="142">
        <f t="shared" si="9"/>
        <v>3.08</v>
      </c>
      <c r="G60" s="99">
        <v>6.65</v>
      </c>
      <c r="H60" s="99">
        <v>6.91</v>
      </c>
      <c r="I60" s="98">
        <f>G60+(10-G60)*(G60-H60/10-H60)</f>
        <v>3.4641500000000018</v>
      </c>
      <c r="J60" s="116">
        <f t="shared" si="10"/>
        <v>1.39</v>
      </c>
      <c r="K60" s="99">
        <v>0</v>
      </c>
      <c r="L60" s="99">
        <f t="shared" si="11"/>
        <v>0</v>
      </c>
      <c r="M60" s="99">
        <v>0</v>
      </c>
      <c r="N60" s="99">
        <f t="shared" si="12"/>
        <v>0</v>
      </c>
      <c r="O60" s="99">
        <v>0.75</v>
      </c>
      <c r="P60" s="99">
        <f t="shared" si="17"/>
        <v>0.05</v>
      </c>
      <c r="Q60" s="109">
        <f t="shared" si="14"/>
        <v>0.05</v>
      </c>
      <c r="R60" s="99">
        <f t="shared" si="15"/>
        <v>0</v>
      </c>
      <c r="S60" s="99">
        <v>0.1</v>
      </c>
      <c r="T60" s="99">
        <v>0.1</v>
      </c>
      <c r="U60" s="119">
        <f t="shared" si="16"/>
        <v>0.2</v>
      </c>
      <c r="V60" s="138">
        <v>0.49</v>
      </c>
      <c r="W60" s="122">
        <v>1</v>
      </c>
    </row>
    <row r="61" spans="1:23" s="53" customFormat="1" x14ac:dyDescent="0.3">
      <c r="A61" s="53">
        <v>20</v>
      </c>
      <c r="B61" s="102" t="s">
        <v>96</v>
      </c>
      <c r="C61" s="96" t="s">
        <v>97</v>
      </c>
      <c r="D61" s="97">
        <v>233</v>
      </c>
      <c r="E61" s="96" t="s">
        <v>98</v>
      </c>
      <c r="F61" s="142">
        <f t="shared" si="9"/>
        <v>2.84</v>
      </c>
      <c r="G61" s="100" t="s">
        <v>279</v>
      </c>
      <c r="H61" s="100" t="s">
        <v>280</v>
      </c>
      <c r="I61" s="98">
        <v>2.2189999999999999</v>
      </c>
      <c r="J61" s="116">
        <f t="shared" si="10"/>
        <v>0.89</v>
      </c>
      <c r="K61" s="99">
        <v>2.8</v>
      </c>
      <c r="L61" s="99">
        <f t="shared" si="11"/>
        <v>0.18</v>
      </c>
      <c r="M61" s="99">
        <v>1.5</v>
      </c>
      <c r="N61" s="99">
        <f t="shared" si="12"/>
        <v>0.06</v>
      </c>
      <c r="O61" s="99">
        <v>3.25</v>
      </c>
      <c r="P61" s="99">
        <f t="shared" si="17"/>
        <v>0.2</v>
      </c>
      <c r="Q61" s="109">
        <f t="shared" si="14"/>
        <v>0.44</v>
      </c>
      <c r="R61" s="99">
        <f t="shared" si="15"/>
        <v>0.04</v>
      </c>
      <c r="S61" s="99">
        <v>0.1</v>
      </c>
      <c r="T61" s="99">
        <v>0</v>
      </c>
      <c r="U61" s="119">
        <f t="shared" si="16"/>
        <v>0.14000000000000001</v>
      </c>
      <c r="V61" s="138">
        <v>1.01</v>
      </c>
      <c r="W61" s="122">
        <v>0.8</v>
      </c>
    </row>
    <row r="62" spans="1:23" s="53" customFormat="1" x14ac:dyDescent="0.3">
      <c r="A62" s="53">
        <v>21</v>
      </c>
      <c r="B62" s="102" t="s">
        <v>100</v>
      </c>
      <c r="C62" s="96" t="s">
        <v>101</v>
      </c>
      <c r="D62" s="97">
        <v>249</v>
      </c>
      <c r="E62" s="96" t="s">
        <v>49</v>
      </c>
      <c r="F62" s="142">
        <f t="shared" si="9"/>
        <v>2.79</v>
      </c>
      <c r="G62" s="99" t="s">
        <v>246</v>
      </c>
      <c r="H62" s="99" t="s">
        <v>247</v>
      </c>
      <c r="I62" s="98">
        <v>5.9790000000000001</v>
      </c>
      <c r="J62" s="116">
        <f t="shared" si="10"/>
        <v>2.4</v>
      </c>
      <c r="K62" s="99">
        <v>1.6</v>
      </c>
      <c r="L62" s="99">
        <f t="shared" si="11"/>
        <v>0.1</v>
      </c>
      <c r="M62" s="99">
        <v>1.2</v>
      </c>
      <c r="N62" s="99">
        <f t="shared" si="12"/>
        <v>0.05</v>
      </c>
      <c r="O62" s="99">
        <v>0</v>
      </c>
      <c r="P62" s="99">
        <f t="shared" si="17"/>
        <v>0</v>
      </c>
      <c r="Q62" s="109">
        <f t="shared" si="14"/>
        <v>0.15000000000000002</v>
      </c>
      <c r="R62" s="99">
        <f t="shared" si="15"/>
        <v>0.01</v>
      </c>
      <c r="S62" s="99">
        <v>0.1</v>
      </c>
      <c r="T62" s="99">
        <v>0.1</v>
      </c>
      <c r="U62" s="119">
        <f t="shared" si="16"/>
        <v>0.21000000000000002</v>
      </c>
      <c r="V62" s="138">
        <v>0.18</v>
      </c>
      <c r="W62" s="122">
        <v>0</v>
      </c>
    </row>
    <row r="63" spans="1:23" s="53" customFormat="1" x14ac:dyDescent="0.3">
      <c r="A63" s="53">
        <v>22</v>
      </c>
      <c r="B63" s="102" t="s">
        <v>181</v>
      </c>
      <c r="C63" s="96" t="s">
        <v>182</v>
      </c>
      <c r="D63" s="97">
        <v>203</v>
      </c>
      <c r="E63" s="96" t="s">
        <v>178</v>
      </c>
      <c r="F63" s="142">
        <f t="shared" si="9"/>
        <v>2.62</v>
      </c>
      <c r="G63" s="99" t="s">
        <v>291</v>
      </c>
      <c r="H63" s="99" t="s">
        <v>280</v>
      </c>
      <c r="I63" s="98">
        <v>1.6870000000000001</v>
      </c>
      <c r="J63" s="116">
        <f t="shared" si="10"/>
        <v>0.68</v>
      </c>
      <c r="K63" s="99">
        <v>0.2</v>
      </c>
      <c r="L63" s="99">
        <f t="shared" si="11"/>
        <v>0.01</v>
      </c>
      <c r="M63" s="99">
        <v>3.6</v>
      </c>
      <c r="N63" s="99">
        <f t="shared" si="12"/>
        <v>0.14000000000000001</v>
      </c>
      <c r="O63" s="99">
        <v>2.25</v>
      </c>
      <c r="P63" s="99">
        <v>6</v>
      </c>
      <c r="Q63" s="109">
        <f t="shared" si="14"/>
        <v>6.15</v>
      </c>
      <c r="R63" s="99">
        <f t="shared" si="15"/>
        <v>0.56999999999999995</v>
      </c>
      <c r="S63" s="99">
        <v>0.1</v>
      </c>
      <c r="T63" s="99">
        <v>0.1</v>
      </c>
      <c r="U63" s="119">
        <f t="shared" si="16"/>
        <v>0.76999999999999991</v>
      </c>
      <c r="V63" s="138">
        <v>0.37</v>
      </c>
      <c r="W63" s="122">
        <v>0.8</v>
      </c>
    </row>
    <row r="64" spans="1:23" s="53" customFormat="1" x14ac:dyDescent="0.3">
      <c r="A64" s="53">
        <v>23</v>
      </c>
      <c r="B64" s="102" t="s">
        <v>61</v>
      </c>
      <c r="C64" s="96" t="s">
        <v>62</v>
      </c>
      <c r="D64" s="97">
        <v>252</v>
      </c>
      <c r="E64" s="96" t="s">
        <v>63</v>
      </c>
      <c r="F64" s="142">
        <f t="shared" si="9"/>
        <v>2.58</v>
      </c>
      <c r="G64" s="99" t="s">
        <v>238</v>
      </c>
      <c r="H64" s="99" t="s">
        <v>239</v>
      </c>
      <c r="I64" s="98">
        <v>3.0630000000000002</v>
      </c>
      <c r="J64" s="116">
        <f t="shared" si="10"/>
        <v>1.23</v>
      </c>
      <c r="K64" s="99">
        <v>0</v>
      </c>
      <c r="L64" s="99">
        <f t="shared" si="11"/>
        <v>0</v>
      </c>
      <c r="M64" s="99">
        <v>0.3</v>
      </c>
      <c r="N64" s="99">
        <f t="shared" si="12"/>
        <v>0.01</v>
      </c>
      <c r="O64" s="99">
        <v>2.75</v>
      </c>
      <c r="P64" s="99">
        <f>ROUND((O64*$P$10)/MAX($O$42:$O$66),2)</f>
        <v>0.17</v>
      </c>
      <c r="Q64" s="109">
        <f t="shared" si="14"/>
        <v>0.18000000000000002</v>
      </c>
      <c r="R64" s="99">
        <f t="shared" si="15"/>
        <v>0.02</v>
      </c>
      <c r="S64" s="99">
        <v>0.1</v>
      </c>
      <c r="T64" s="99">
        <v>0</v>
      </c>
      <c r="U64" s="119">
        <f t="shared" si="16"/>
        <v>0.12000000000000001</v>
      </c>
      <c r="V64" s="138">
        <v>1.23</v>
      </c>
      <c r="W64" s="122">
        <v>0</v>
      </c>
    </row>
    <row r="65" spans="1:23" s="53" customFormat="1" x14ac:dyDescent="0.3">
      <c r="A65" s="53">
        <v>24</v>
      </c>
      <c r="B65" s="102" t="s">
        <v>75</v>
      </c>
      <c r="C65" s="96" t="s">
        <v>73</v>
      </c>
      <c r="D65" s="97">
        <v>222</v>
      </c>
      <c r="E65" s="96" t="s">
        <v>74</v>
      </c>
      <c r="F65" s="142">
        <f t="shared" si="9"/>
        <v>1.6300000000000001</v>
      </c>
      <c r="G65" s="99" t="s">
        <v>267</v>
      </c>
      <c r="H65" s="99" t="s">
        <v>268</v>
      </c>
      <c r="I65" s="98">
        <v>1.153</v>
      </c>
      <c r="J65" s="116">
        <f t="shared" si="10"/>
        <v>0.46</v>
      </c>
      <c r="K65" s="99">
        <v>0</v>
      </c>
      <c r="L65" s="99">
        <f t="shared" si="11"/>
        <v>0</v>
      </c>
      <c r="M65" s="99">
        <v>0</v>
      </c>
      <c r="N65" s="99">
        <f t="shared" si="12"/>
        <v>0</v>
      </c>
      <c r="O65" s="99">
        <v>0</v>
      </c>
      <c r="P65" s="99">
        <f>ROUND((O65*$P$10)/MAX($O$42:$O$66),2)</f>
        <v>0</v>
      </c>
      <c r="Q65" s="109">
        <f t="shared" si="14"/>
        <v>0</v>
      </c>
      <c r="R65" s="99">
        <f t="shared" si="15"/>
        <v>0</v>
      </c>
      <c r="S65" s="99">
        <v>0</v>
      </c>
      <c r="T65" s="99">
        <v>0</v>
      </c>
      <c r="U65" s="119">
        <f t="shared" si="16"/>
        <v>0</v>
      </c>
      <c r="V65" s="138">
        <v>0.37</v>
      </c>
      <c r="W65" s="122">
        <v>0.8</v>
      </c>
    </row>
    <row r="66" spans="1:23" s="53" customFormat="1" ht="15" thickBot="1" x14ac:dyDescent="0.35">
      <c r="A66" s="53">
        <v>25</v>
      </c>
      <c r="B66" s="104" t="s">
        <v>141</v>
      </c>
      <c r="C66" s="105" t="s">
        <v>142</v>
      </c>
      <c r="D66" s="106">
        <v>216</v>
      </c>
      <c r="E66" s="105" t="s">
        <v>51</v>
      </c>
      <c r="F66" s="143">
        <f t="shared" si="9"/>
        <v>1.3599999999999999</v>
      </c>
      <c r="G66" s="113">
        <v>0</v>
      </c>
      <c r="H66" s="113">
        <v>0</v>
      </c>
      <c r="I66" s="107">
        <v>0</v>
      </c>
      <c r="J66" s="117">
        <f t="shared" si="10"/>
        <v>0</v>
      </c>
      <c r="K66" s="112">
        <v>1.6</v>
      </c>
      <c r="L66" s="112">
        <f t="shared" si="11"/>
        <v>0.1</v>
      </c>
      <c r="M66" s="112">
        <v>0.5</v>
      </c>
      <c r="N66" s="112">
        <f t="shared" si="12"/>
        <v>0.02</v>
      </c>
      <c r="O66" s="112">
        <v>0.6</v>
      </c>
      <c r="P66" s="112">
        <f>ROUND((O66*$P$10)/MAX($O$42:$O$66),2)</f>
        <v>0.04</v>
      </c>
      <c r="Q66" s="114">
        <f t="shared" si="14"/>
        <v>0.16</v>
      </c>
      <c r="R66" s="112">
        <f t="shared" si="15"/>
        <v>0.01</v>
      </c>
      <c r="S66" s="112">
        <v>0.1</v>
      </c>
      <c r="T66" s="112">
        <v>0.04</v>
      </c>
      <c r="U66" s="82">
        <f t="shared" si="16"/>
        <v>0.15</v>
      </c>
      <c r="V66" s="139">
        <v>0.41</v>
      </c>
      <c r="W66" s="123">
        <v>0.8</v>
      </c>
    </row>
    <row r="67" spans="1:23" s="14" customFormat="1" ht="15" thickBot="1" x14ac:dyDescent="0.35">
      <c r="D67" s="15"/>
      <c r="F67" s="20"/>
      <c r="G67" s="9"/>
      <c r="H67" s="9"/>
      <c r="I67" s="44"/>
      <c r="J67" s="20"/>
      <c r="K67" s="16"/>
      <c r="L67" s="16"/>
      <c r="M67" s="16"/>
      <c r="N67" s="16"/>
      <c r="O67" s="16"/>
      <c r="P67" s="16"/>
      <c r="Q67" s="22"/>
      <c r="R67" s="16"/>
      <c r="S67" s="16"/>
      <c r="T67" s="16"/>
      <c r="U67" s="15"/>
      <c r="V67" s="192"/>
      <c r="W67" s="194"/>
    </row>
    <row r="68" spans="1:23" s="5" customFormat="1" ht="15" thickBot="1" x14ac:dyDescent="0.35">
      <c r="A68" s="28"/>
      <c r="D68" s="6"/>
      <c r="F68" s="62"/>
      <c r="G68" s="17"/>
      <c r="H68" s="17"/>
      <c r="I68" s="69"/>
      <c r="J68" s="62"/>
      <c r="K68" s="7"/>
      <c r="L68" s="7"/>
      <c r="M68" s="7"/>
      <c r="N68" s="7"/>
      <c r="O68" s="7"/>
      <c r="P68" s="7"/>
      <c r="Q68" s="17"/>
      <c r="R68" s="7"/>
      <c r="S68" s="17"/>
      <c r="T68" s="17"/>
      <c r="U68" s="8"/>
      <c r="V68" s="62"/>
    </row>
    <row r="69" spans="1:23" x14ac:dyDescent="0.3">
      <c r="B69" s="1" t="s">
        <v>37</v>
      </c>
      <c r="C69" s="1"/>
      <c r="D69" s="3"/>
      <c r="E69" s="1"/>
      <c r="Q69" s="22"/>
      <c r="S69" s="9"/>
      <c r="T69" s="9"/>
      <c r="W69" s="37"/>
    </row>
    <row r="70" spans="1:23" ht="15" thickBot="1" x14ac:dyDescent="0.35">
      <c r="B70" s="1" t="s">
        <v>1</v>
      </c>
      <c r="C70" s="1" t="s">
        <v>2</v>
      </c>
      <c r="D70" s="3" t="s">
        <v>3</v>
      </c>
      <c r="E70" s="1" t="s">
        <v>4</v>
      </c>
      <c r="Q70" s="22"/>
      <c r="S70" s="9"/>
      <c r="T70" s="9"/>
      <c r="V70" s="190"/>
      <c r="W70" s="193"/>
    </row>
    <row r="71" spans="1:23" s="53" customFormat="1" x14ac:dyDescent="0.3">
      <c r="A71" s="58">
        <v>1</v>
      </c>
      <c r="B71" s="155" t="s">
        <v>110</v>
      </c>
      <c r="C71" s="161" t="s">
        <v>111</v>
      </c>
      <c r="D71" s="157">
        <v>309</v>
      </c>
      <c r="E71" s="156" t="s">
        <v>111</v>
      </c>
      <c r="F71" s="158">
        <f t="shared" ref="F71:F77" si="18">J71+U71+V71+W71</f>
        <v>6.4805000000000001</v>
      </c>
      <c r="G71" s="153" t="s">
        <v>289</v>
      </c>
      <c r="H71" s="153" t="s">
        <v>290</v>
      </c>
      <c r="I71" s="154">
        <v>8.4109999999999996</v>
      </c>
      <c r="J71" s="115">
        <f t="shared" ref="J71:J77" si="19">(I71*$J$10)/MAX($I$71:$I$77)</f>
        <v>3.3643999999999998</v>
      </c>
      <c r="K71" s="153">
        <v>0.8</v>
      </c>
      <c r="L71" s="153">
        <f t="shared" ref="L71:L77" si="20">ROUND((K71*$L$10)/MAX($K$71:$K$77),2)</f>
        <v>0.05</v>
      </c>
      <c r="M71" s="153">
        <v>0.9</v>
      </c>
      <c r="N71" s="153">
        <f t="shared" ref="N71:N77" si="21">ROUND((M71*$N$10)/MAX($M$71:$M$77),2)</f>
        <v>0.05</v>
      </c>
      <c r="O71" s="153">
        <v>0.5</v>
      </c>
      <c r="P71" s="153">
        <f t="shared" ref="P71:P77" si="22">ROUND((O71*$P$10)/MAX($O$71:$O$77),2)</f>
        <v>0.2</v>
      </c>
      <c r="Q71" s="159">
        <f t="shared" ref="Q71:Q77" si="23">L71+N71+P71</f>
        <v>0.30000000000000004</v>
      </c>
      <c r="R71" s="153">
        <f t="shared" ref="R71:R77" si="24">ROUND((Q71*$R$10)/MAX($Q$71:$Q$77),2)</f>
        <v>0.18</v>
      </c>
      <c r="S71" s="153">
        <v>0.1</v>
      </c>
      <c r="T71" s="153">
        <v>3.61E-2</v>
      </c>
      <c r="U71" s="118">
        <f t="shared" ref="U71:U77" si="25">+R71+S71+T71</f>
        <v>0.31610000000000005</v>
      </c>
      <c r="V71" s="120">
        <v>2</v>
      </c>
      <c r="W71" s="121">
        <v>0.8</v>
      </c>
    </row>
    <row r="72" spans="1:23" s="18" customFormat="1" x14ac:dyDescent="0.3">
      <c r="A72" s="58">
        <v>2</v>
      </c>
      <c r="B72" s="160" t="s">
        <v>129</v>
      </c>
      <c r="C72" s="175" t="s">
        <v>104</v>
      </c>
      <c r="D72" s="176">
        <v>324</v>
      </c>
      <c r="E72" s="175" t="s">
        <v>104</v>
      </c>
      <c r="F72" s="180">
        <f t="shared" si="18"/>
        <v>5.85</v>
      </c>
      <c r="G72" s="99">
        <v>8.9309999999999992</v>
      </c>
      <c r="H72" s="99">
        <v>7.19</v>
      </c>
      <c r="I72" s="162">
        <v>10</v>
      </c>
      <c r="J72" s="116">
        <f t="shared" si="19"/>
        <v>4</v>
      </c>
      <c r="K72" s="99">
        <v>0</v>
      </c>
      <c r="L72" s="99">
        <f t="shared" si="20"/>
        <v>0</v>
      </c>
      <c r="M72" s="99">
        <v>0</v>
      </c>
      <c r="N72" s="99">
        <f t="shared" si="21"/>
        <v>0</v>
      </c>
      <c r="O72" s="99">
        <v>0</v>
      </c>
      <c r="P72" s="99">
        <f t="shared" si="22"/>
        <v>0</v>
      </c>
      <c r="Q72" s="109">
        <f t="shared" si="23"/>
        <v>0</v>
      </c>
      <c r="R72" s="99">
        <f t="shared" si="24"/>
        <v>0</v>
      </c>
      <c r="S72" s="99">
        <v>0.1</v>
      </c>
      <c r="T72" s="99">
        <v>0.08</v>
      </c>
      <c r="U72" s="119">
        <f t="shared" si="25"/>
        <v>0.18</v>
      </c>
      <c r="V72" s="138">
        <v>1.67</v>
      </c>
      <c r="W72" s="122">
        <v>0</v>
      </c>
    </row>
    <row r="73" spans="1:23" s="53" customFormat="1" x14ac:dyDescent="0.3">
      <c r="A73" s="58">
        <v>3</v>
      </c>
      <c r="B73" s="102" t="s">
        <v>116</v>
      </c>
      <c r="C73" s="102" t="s">
        <v>117</v>
      </c>
      <c r="D73" s="179">
        <v>313</v>
      </c>
      <c r="E73" s="102" t="s">
        <v>117</v>
      </c>
      <c r="F73" s="181">
        <f t="shared" si="18"/>
        <v>5.7479999999999993</v>
      </c>
      <c r="G73" s="99" t="s">
        <v>284</v>
      </c>
      <c r="H73" s="99" t="s">
        <v>285</v>
      </c>
      <c r="I73" s="98">
        <v>8.3949999999999996</v>
      </c>
      <c r="J73" s="116">
        <f t="shared" si="19"/>
        <v>3.3579999999999997</v>
      </c>
      <c r="K73" s="99">
        <v>0</v>
      </c>
      <c r="L73" s="99">
        <f t="shared" si="20"/>
        <v>0</v>
      </c>
      <c r="M73" s="99">
        <v>0</v>
      </c>
      <c r="N73" s="99">
        <f t="shared" si="21"/>
        <v>0</v>
      </c>
      <c r="O73" s="99">
        <v>0</v>
      </c>
      <c r="P73" s="99">
        <f t="shared" si="22"/>
        <v>0</v>
      </c>
      <c r="Q73" s="109">
        <f t="shared" si="23"/>
        <v>0</v>
      </c>
      <c r="R73" s="99">
        <f t="shared" si="24"/>
        <v>0</v>
      </c>
      <c r="S73" s="99">
        <v>0.1</v>
      </c>
      <c r="T73" s="99">
        <v>0.09</v>
      </c>
      <c r="U73" s="119">
        <f t="shared" si="25"/>
        <v>0.19</v>
      </c>
      <c r="V73" s="138">
        <v>1.4</v>
      </c>
      <c r="W73" s="122">
        <v>0.8</v>
      </c>
    </row>
    <row r="74" spans="1:23" s="53" customFormat="1" x14ac:dyDescent="0.3">
      <c r="A74" s="58">
        <v>4</v>
      </c>
      <c r="B74" s="102" t="s">
        <v>173</v>
      </c>
      <c r="C74" s="96" t="s">
        <v>174</v>
      </c>
      <c r="D74" s="97">
        <v>303</v>
      </c>
      <c r="E74" s="96" t="s">
        <v>175</v>
      </c>
      <c r="F74" s="142">
        <f t="shared" si="18"/>
        <v>5.6515999999999993</v>
      </c>
      <c r="G74" s="100" t="s">
        <v>286</v>
      </c>
      <c r="H74" s="100" t="s">
        <v>235</v>
      </c>
      <c r="I74" s="98">
        <v>8.5039999999999996</v>
      </c>
      <c r="J74" s="116">
        <f t="shared" si="19"/>
        <v>3.4015999999999997</v>
      </c>
      <c r="K74" s="99">
        <v>3.6</v>
      </c>
      <c r="L74" s="99">
        <f t="shared" si="20"/>
        <v>0.23</v>
      </c>
      <c r="M74" s="99">
        <v>0.3</v>
      </c>
      <c r="N74" s="99">
        <f t="shared" si="21"/>
        <v>0.02</v>
      </c>
      <c r="O74" s="99">
        <v>0</v>
      </c>
      <c r="P74" s="99">
        <f t="shared" si="22"/>
        <v>0</v>
      </c>
      <c r="Q74" s="109">
        <f t="shared" si="23"/>
        <v>0.25</v>
      </c>
      <c r="R74" s="99">
        <f t="shared" si="24"/>
        <v>0.15</v>
      </c>
      <c r="S74" s="99">
        <v>0.09</v>
      </c>
      <c r="T74" s="99">
        <v>0</v>
      </c>
      <c r="U74" s="119">
        <f t="shared" si="25"/>
        <v>0.24</v>
      </c>
      <c r="V74" s="138">
        <v>1.21</v>
      </c>
      <c r="W74" s="122">
        <v>0.8</v>
      </c>
    </row>
    <row r="75" spans="1:23" s="53" customFormat="1" x14ac:dyDescent="0.3">
      <c r="A75" s="58">
        <v>5</v>
      </c>
      <c r="B75" s="102" t="s">
        <v>130</v>
      </c>
      <c r="C75" s="96" t="s">
        <v>131</v>
      </c>
      <c r="D75" s="97">
        <v>315</v>
      </c>
      <c r="E75" s="96" t="s">
        <v>132</v>
      </c>
      <c r="F75" s="142">
        <f t="shared" si="18"/>
        <v>5.6015999999999995</v>
      </c>
      <c r="G75" s="99" t="s">
        <v>234</v>
      </c>
      <c r="H75" s="99" t="s">
        <v>235</v>
      </c>
      <c r="I75" s="98">
        <v>8.4290000000000003</v>
      </c>
      <c r="J75" s="116">
        <f t="shared" si="19"/>
        <v>3.3715999999999999</v>
      </c>
      <c r="K75" s="99">
        <v>4.8</v>
      </c>
      <c r="L75" s="99">
        <f t="shared" si="20"/>
        <v>0.3</v>
      </c>
      <c r="M75" s="99">
        <v>3.8</v>
      </c>
      <c r="N75" s="99">
        <f t="shared" si="21"/>
        <v>0.2</v>
      </c>
      <c r="O75" s="99">
        <v>0</v>
      </c>
      <c r="P75" s="99">
        <f t="shared" si="22"/>
        <v>0</v>
      </c>
      <c r="Q75" s="109">
        <f t="shared" si="23"/>
        <v>0.5</v>
      </c>
      <c r="R75" s="99">
        <f t="shared" si="24"/>
        <v>0.3</v>
      </c>
      <c r="S75" s="99">
        <v>0.1</v>
      </c>
      <c r="T75" s="99">
        <v>0</v>
      </c>
      <c r="U75" s="119">
        <f t="shared" si="25"/>
        <v>0.4</v>
      </c>
      <c r="V75" s="138">
        <v>1.03</v>
      </c>
      <c r="W75" s="122">
        <v>0.8</v>
      </c>
    </row>
    <row r="76" spans="1:23" s="18" customFormat="1" x14ac:dyDescent="0.3">
      <c r="A76" s="58">
        <v>6</v>
      </c>
      <c r="B76" s="102" t="s">
        <v>156</v>
      </c>
      <c r="C76" s="96" t="s">
        <v>157</v>
      </c>
      <c r="D76" s="97">
        <v>307</v>
      </c>
      <c r="E76" s="96" t="s">
        <v>158</v>
      </c>
      <c r="F76" s="142">
        <f t="shared" si="18"/>
        <v>5.3032000000000004</v>
      </c>
      <c r="G76" s="99" t="s">
        <v>287</v>
      </c>
      <c r="H76" s="99" t="s">
        <v>288</v>
      </c>
      <c r="I76" s="98">
        <v>8.3330000000000002</v>
      </c>
      <c r="J76" s="116">
        <f t="shared" si="19"/>
        <v>3.3332000000000002</v>
      </c>
      <c r="K76" s="99">
        <v>0</v>
      </c>
      <c r="L76" s="99">
        <f t="shared" si="20"/>
        <v>0</v>
      </c>
      <c r="M76" s="99">
        <v>2</v>
      </c>
      <c r="N76" s="99">
        <f t="shared" si="21"/>
        <v>0.11</v>
      </c>
      <c r="O76" s="99">
        <v>0</v>
      </c>
      <c r="P76" s="99">
        <f t="shared" si="22"/>
        <v>0</v>
      </c>
      <c r="Q76" s="109">
        <f t="shared" si="23"/>
        <v>0.11</v>
      </c>
      <c r="R76" s="99">
        <f t="shared" si="24"/>
        <v>7.0000000000000007E-2</v>
      </c>
      <c r="S76" s="99">
        <v>0.1</v>
      </c>
      <c r="T76" s="99">
        <v>0.03</v>
      </c>
      <c r="U76" s="119">
        <f t="shared" si="25"/>
        <v>0.2</v>
      </c>
      <c r="V76" s="138">
        <v>0.97</v>
      </c>
      <c r="W76" s="122">
        <v>0.8</v>
      </c>
    </row>
    <row r="77" spans="1:23" s="53" customFormat="1" ht="15" thickBot="1" x14ac:dyDescent="0.35">
      <c r="A77" s="58">
        <v>7</v>
      </c>
      <c r="B77" s="104" t="s">
        <v>102</v>
      </c>
      <c r="C77" s="105" t="s">
        <v>103</v>
      </c>
      <c r="D77" s="106">
        <v>324</v>
      </c>
      <c r="E77" s="105" t="s">
        <v>104</v>
      </c>
      <c r="F77" s="143">
        <f t="shared" si="18"/>
        <v>3.1212</v>
      </c>
      <c r="G77" s="112" t="s">
        <v>218</v>
      </c>
      <c r="H77" s="112" t="s">
        <v>219</v>
      </c>
      <c r="I77" s="107">
        <v>2.1429999999999998</v>
      </c>
      <c r="J77" s="117">
        <f t="shared" si="19"/>
        <v>0.85719999999999996</v>
      </c>
      <c r="K77" s="112">
        <v>0</v>
      </c>
      <c r="L77" s="112">
        <f t="shared" si="20"/>
        <v>0</v>
      </c>
      <c r="M77" s="112">
        <v>0</v>
      </c>
      <c r="N77" s="112">
        <f t="shared" si="21"/>
        <v>0</v>
      </c>
      <c r="O77" s="112">
        <v>0</v>
      </c>
      <c r="P77" s="112">
        <f t="shared" si="22"/>
        <v>0</v>
      </c>
      <c r="Q77" s="114">
        <f t="shared" si="23"/>
        <v>0</v>
      </c>
      <c r="R77" s="112">
        <f t="shared" si="24"/>
        <v>0</v>
      </c>
      <c r="S77" s="112">
        <v>6.4000000000000001E-2</v>
      </c>
      <c r="T77" s="112">
        <v>0.04</v>
      </c>
      <c r="U77" s="82">
        <f t="shared" si="25"/>
        <v>0.10400000000000001</v>
      </c>
      <c r="V77" s="139">
        <v>1.36</v>
      </c>
      <c r="W77" s="123">
        <v>0.8</v>
      </c>
    </row>
    <row r="78" spans="1:23" s="14" customFormat="1" ht="15" thickBot="1" x14ac:dyDescent="0.35">
      <c r="A78" s="27"/>
      <c r="D78" s="15"/>
      <c r="F78" s="20"/>
      <c r="G78" s="9"/>
      <c r="H78" s="9"/>
      <c r="I78" s="44"/>
      <c r="J78" s="20"/>
      <c r="K78" s="16"/>
      <c r="L78" s="16"/>
      <c r="M78" s="16"/>
      <c r="N78" s="16"/>
      <c r="O78" s="16"/>
      <c r="P78" s="16"/>
      <c r="Q78" s="15"/>
      <c r="R78" s="16"/>
      <c r="S78" s="16"/>
      <c r="T78" s="16"/>
      <c r="U78" s="15"/>
      <c r="V78" s="20"/>
    </row>
    <row r="79" spans="1:23" s="5" customFormat="1" ht="15" thickBot="1" x14ac:dyDescent="0.35">
      <c r="A79" s="28"/>
      <c r="D79" s="6"/>
      <c r="F79" s="62"/>
      <c r="G79" s="17"/>
      <c r="H79" s="17"/>
      <c r="I79" s="69"/>
      <c r="J79" s="62"/>
      <c r="K79" s="7"/>
      <c r="L79" s="7"/>
      <c r="M79" s="7"/>
      <c r="N79" s="7"/>
      <c r="O79" s="7"/>
      <c r="P79" s="7"/>
      <c r="Q79" s="8"/>
      <c r="R79" s="7"/>
      <c r="S79" s="17"/>
      <c r="T79" s="17"/>
      <c r="U79" s="8"/>
      <c r="V79" s="62"/>
    </row>
    <row r="80" spans="1:23" x14ac:dyDescent="0.3">
      <c r="B80" s="1" t="s">
        <v>38</v>
      </c>
      <c r="C80" s="1"/>
      <c r="D80" s="3"/>
      <c r="E80" s="1"/>
      <c r="Q80" s="3"/>
      <c r="S80" s="9"/>
      <c r="T80" s="9"/>
    </row>
    <row r="81" spans="1:33" ht="15" thickBot="1" x14ac:dyDescent="0.35">
      <c r="B81" s="149" t="s">
        <v>1</v>
      </c>
      <c r="C81" s="149" t="s">
        <v>2</v>
      </c>
      <c r="D81" s="135" t="s">
        <v>3</v>
      </c>
      <c r="E81" s="149" t="s">
        <v>4</v>
      </c>
      <c r="F81" s="140"/>
      <c r="G81" s="150"/>
      <c r="H81" s="150"/>
      <c r="I81" s="148"/>
      <c r="J81" s="140"/>
      <c r="K81" s="151"/>
      <c r="L81" s="151"/>
      <c r="M81" s="151"/>
      <c r="N81" s="151"/>
      <c r="O81" s="151"/>
      <c r="P81" s="151"/>
      <c r="Q81" s="135"/>
      <c r="R81" s="151"/>
      <c r="S81" s="150"/>
      <c r="T81" s="150"/>
      <c r="U81" s="135"/>
      <c r="V81" s="140"/>
      <c r="W81" s="152"/>
    </row>
    <row r="82" spans="1:33" s="21" customFormat="1" x14ac:dyDescent="0.3">
      <c r="A82" s="20">
        <v>1</v>
      </c>
      <c r="B82" s="155" t="s">
        <v>161</v>
      </c>
      <c r="C82" s="155" t="s">
        <v>300</v>
      </c>
      <c r="D82" s="157">
        <v>401</v>
      </c>
      <c r="E82" s="156" t="s">
        <v>162</v>
      </c>
      <c r="F82" s="158">
        <f t="shared" ref="F82:F87" si="26">J82+U82+V82+W82</f>
        <v>6.83</v>
      </c>
      <c r="G82" s="153" t="s">
        <v>220</v>
      </c>
      <c r="H82" s="153" t="s">
        <v>221</v>
      </c>
      <c r="I82" s="154">
        <v>9.2829999999999995</v>
      </c>
      <c r="J82" s="115">
        <f t="shared" ref="J82:J87" si="27">ROUND((I82*$J$10)/MAX($I$82:$I$87),2)</f>
        <v>4</v>
      </c>
      <c r="K82" s="153">
        <v>0</v>
      </c>
      <c r="L82" s="153">
        <f t="shared" ref="L82:L87" si="28">ROUND((K82*$L$10)/MAX($K$82:$K$87),2)</f>
        <v>0</v>
      </c>
      <c r="M82" s="153">
        <v>0.3</v>
      </c>
      <c r="N82" s="153">
        <f t="shared" ref="N82:N87" si="29">ROUND((M82*$N$10)/MAX($M$82:$M$87),2)</f>
        <v>0.06</v>
      </c>
      <c r="O82" s="153">
        <v>0.3</v>
      </c>
      <c r="P82" s="153">
        <f t="shared" ref="P82:P87" si="30">ROUND((O82*$P$10)/MAX($O$82:$O$87),2)</f>
        <v>0.2</v>
      </c>
      <c r="Q82" s="159">
        <f t="shared" ref="Q82:Q87" si="31">L82+N82+P82</f>
        <v>0.26</v>
      </c>
      <c r="R82" s="153">
        <f t="shared" ref="R82:R87" si="32">ROUND((Q82*$R$10)/MAX($Q$82:$Q$87),2)</f>
        <v>0.16</v>
      </c>
      <c r="S82" s="153">
        <v>0.1</v>
      </c>
      <c r="T82" s="153">
        <v>0</v>
      </c>
      <c r="U82" s="144">
        <f t="shared" ref="U82:U87" si="33">R82+S82+T82</f>
        <v>0.26</v>
      </c>
      <c r="V82" s="120">
        <v>1.57</v>
      </c>
      <c r="W82" s="121">
        <v>1</v>
      </c>
    </row>
    <row r="83" spans="1:33" s="14" customFormat="1" x14ac:dyDescent="0.3">
      <c r="A83" s="55">
        <v>2</v>
      </c>
      <c r="B83" s="103" t="s">
        <v>71</v>
      </c>
      <c r="C83" s="93" t="s">
        <v>72</v>
      </c>
      <c r="D83" s="94">
        <v>411</v>
      </c>
      <c r="E83" s="93" t="s">
        <v>72</v>
      </c>
      <c r="F83" s="141">
        <f t="shared" si="26"/>
        <v>4.2699999999999996</v>
      </c>
      <c r="G83" s="100" t="s">
        <v>211</v>
      </c>
      <c r="H83" s="100" t="s">
        <v>210</v>
      </c>
      <c r="I83" s="95">
        <v>7.9829999999999997</v>
      </c>
      <c r="J83" s="116">
        <f t="shared" si="27"/>
        <v>3.44</v>
      </c>
      <c r="K83" s="100">
        <v>0</v>
      </c>
      <c r="L83" s="100">
        <f t="shared" si="28"/>
        <v>0</v>
      </c>
      <c r="M83" s="100">
        <v>0.5</v>
      </c>
      <c r="N83" s="100">
        <f t="shared" si="29"/>
        <v>0.1</v>
      </c>
      <c r="O83" s="100">
        <v>0</v>
      </c>
      <c r="P83" s="100">
        <f t="shared" si="30"/>
        <v>0</v>
      </c>
      <c r="Q83" s="110">
        <f t="shared" si="31"/>
        <v>0.1</v>
      </c>
      <c r="R83" s="100">
        <f t="shared" si="32"/>
        <v>0.06</v>
      </c>
      <c r="S83" s="100">
        <v>0</v>
      </c>
      <c r="T83" s="100">
        <v>0</v>
      </c>
      <c r="U83" s="145">
        <f t="shared" si="33"/>
        <v>0.06</v>
      </c>
      <c r="V83" s="138">
        <v>0.77</v>
      </c>
      <c r="W83" s="122">
        <v>0</v>
      </c>
    </row>
    <row r="84" spans="1:33" s="21" customFormat="1" x14ac:dyDescent="0.3">
      <c r="A84" s="20">
        <v>3</v>
      </c>
      <c r="B84" s="102" t="s">
        <v>76</v>
      </c>
      <c r="C84" s="96" t="s">
        <v>77</v>
      </c>
      <c r="D84" s="97">
        <v>411</v>
      </c>
      <c r="E84" s="96" t="s">
        <v>72</v>
      </c>
      <c r="F84" s="142">
        <f t="shared" si="26"/>
        <v>4.25</v>
      </c>
      <c r="G84" s="99" t="s">
        <v>296</v>
      </c>
      <c r="H84" s="99" t="s">
        <v>297</v>
      </c>
      <c r="I84" s="98">
        <v>2.2040000000000002</v>
      </c>
      <c r="J84" s="116">
        <f t="shared" si="27"/>
        <v>0.95</v>
      </c>
      <c r="K84" s="99">
        <v>4.8</v>
      </c>
      <c r="L84" s="99">
        <f t="shared" si="28"/>
        <v>0.3</v>
      </c>
      <c r="M84" s="99">
        <v>1</v>
      </c>
      <c r="N84" s="99">
        <f t="shared" si="29"/>
        <v>0.2</v>
      </c>
      <c r="O84" s="99">
        <v>0</v>
      </c>
      <c r="P84" s="99">
        <f t="shared" si="30"/>
        <v>0</v>
      </c>
      <c r="Q84" s="109">
        <f t="shared" si="31"/>
        <v>0.5</v>
      </c>
      <c r="R84" s="99">
        <f t="shared" si="32"/>
        <v>0.3</v>
      </c>
      <c r="S84" s="99">
        <v>0.1</v>
      </c>
      <c r="T84" s="99">
        <v>0.1</v>
      </c>
      <c r="U84" s="145">
        <f t="shared" si="33"/>
        <v>0.5</v>
      </c>
      <c r="V84" s="138">
        <v>2</v>
      </c>
      <c r="W84" s="122">
        <v>0.8</v>
      </c>
    </row>
    <row r="85" spans="1:33" s="14" customFormat="1" x14ac:dyDescent="0.3">
      <c r="A85" s="55">
        <v>4</v>
      </c>
      <c r="B85" s="103" t="s">
        <v>189</v>
      </c>
      <c r="C85" s="93" t="s">
        <v>190</v>
      </c>
      <c r="D85" s="94">
        <v>403</v>
      </c>
      <c r="E85" s="93" t="s">
        <v>201</v>
      </c>
      <c r="F85" s="141">
        <f t="shared" si="26"/>
        <v>4.2089999999999996</v>
      </c>
      <c r="G85" s="100" t="s">
        <v>230</v>
      </c>
      <c r="H85" s="100" t="s">
        <v>231</v>
      </c>
      <c r="I85" s="95">
        <v>7.0890000000000004</v>
      </c>
      <c r="J85" s="116">
        <f t="shared" si="27"/>
        <v>3.05</v>
      </c>
      <c r="K85" s="100">
        <v>0.8</v>
      </c>
      <c r="L85" s="100">
        <f t="shared" si="28"/>
        <v>0.05</v>
      </c>
      <c r="M85" s="100">
        <v>0</v>
      </c>
      <c r="N85" s="100">
        <f t="shared" si="29"/>
        <v>0</v>
      </c>
      <c r="O85" s="100">
        <v>0</v>
      </c>
      <c r="P85" s="100">
        <f t="shared" si="30"/>
        <v>0</v>
      </c>
      <c r="Q85" s="110">
        <f t="shared" si="31"/>
        <v>0.05</v>
      </c>
      <c r="R85" s="100">
        <f t="shared" si="32"/>
        <v>0.03</v>
      </c>
      <c r="S85" s="100">
        <v>7.9000000000000001E-2</v>
      </c>
      <c r="T85" s="100">
        <v>0</v>
      </c>
      <c r="U85" s="145">
        <f t="shared" si="33"/>
        <v>0.109</v>
      </c>
      <c r="V85" s="138">
        <v>1.05</v>
      </c>
      <c r="W85" s="122">
        <v>0</v>
      </c>
    </row>
    <row r="86" spans="1:33" s="14" customFormat="1" x14ac:dyDescent="0.3">
      <c r="A86" s="20">
        <v>5</v>
      </c>
      <c r="B86" s="102" t="s">
        <v>39</v>
      </c>
      <c r="C86" s="96" t="s">
        <v>40</v>
      </c>
      <c r="D86" s="97">
        <v>442</v>
      </c>
      <c r="E86" s="96" t="s">
        <v>40</v>
      </c>
      <c r="F86" s="142">
        <f t="shared" si="26"/>
        <v>2.7</v>
      </c>
      <c r="G86" s="99" t="s">
        <v>232</v>
      </c>
      <c r="H86" s="99" t="s">
        <v>233</v>
      </c>
      <c r="I86" s="98">
        <v>3.3159999999999998</v>
      </c>
      <c r="J86" s="116">
        <f t="shared" si="27"/>
        <v>1.43</v>
      </c>
      <c r="K86" s="99">
        <v>0.2</v>
      </c>
      <c r="L86" s="99">
        <f t="shared" si="28"/>
        <v>0.01</v>
      </c>
      <c r="M86" s="99">
        <v>0.5</v>
      </c>
      <c r="N86" s="99">
        <f t="shared" si="29"/>
        <v>0.1</v>
      </c>
      <c r="O86" s="99">
        <v>0</v>
      </c>
      <c r="P86" s="99">
        <f t="shared" si="30"/>
        <v>0</v>
      </c>
      <c r="Q86" s="109">
        <f t="shared" si="31"/>
        <v>0.11</v>
      </c>
      <c r="R86" s="99">
        <f t="shared" si="32"/>
        <v>7.0000000000000007E-2</v>
      </c>
      <c r="S86" s="99">
        <v>0.1</v>
      </c>
      <c r="T86" s="99">
        <v>0</v>
      </c>
      <c r="U86" s="145">
        <f t="shared" si="33"/>
        <v>0.17</v>
      </c>
      <c r="V86" s="138">
        <v>1.1000000000000001</v>
      </c>
      <c r="W86" s="122">
        <v>0</v>
      </c>
    </row>
    <row r="87" spans="1:33" s="14" customFormat="1" ht="15" thickBot="1" x14ac:dyDescent="0.35">
      <c r="A87" s="20">
        <v>6</v>
      </c>
      <c r="B87" s="104" t="s">
        <v>90</v>
      </c>
      <c r="C87" s="105" t="s">
        <v>91</v>
      </c>
      <c r="D87" s="106">
        <v>447</v>
      </c>
      <c r="E87" s="105" t="s">
        <v>92</v>
      </c>
      <c r="F87" s="143">
        <f t="shared" si="26"/>
        <v>2.3879999999999999</v>
      </c>
      <c r="G87" s="112" t="s">
        <v>209</v>
      </c>
      <c r="H87" s="112" t="s">
        <v>210</v>
      </c>
      <c r="I87" s="107">
        <v>5.15</v>
      </c>
      <c r="J87" s="117">
        <f t="shared" si="27"/>
        <v>2.2200000000000002</v>
      </c>
      <c r="K87" s="112">
        <v>0</v>
      </c>
      <c r="L87" s="112">
        <f t="shared" si="28"/>
        <v>0</v>
      </c>
      <c r="M87" s="112">
        <v>0</v>
      </c>
      <c r="N87" s="112">
        <f t="shared" si="29"/>
        <v>0</v>
      </c>
      <c r="O87" s="112">
        <v>0</v>
      </c>
      <c r="P87" s="112">
        <f t="shared" si="30"/>
        <v>0</v>
      </c>
      <c r="Q87" s="114">
        <f t="shared" si="31"/>
        <v>0</v>
      </c>
      <c r="R87" s="112">
        <f t="shared" si="32"/>
        <v>0</v>
      </c>
      <c r="S87" s="112">
        <v>1.7999999999999999E-2</v>
      </c>
      <c r="T87" s="112">
        <v>0</v>
      </c>
      <c r="U87" s="146">
        <f t="shared" si="33"/>
        <v>1.7999999999999999E-2</v>
      </c>
      <c r="V87" s="139">
        <v>0.15</v>
      </c>
      <c r="W87" s="123">
        <v>0</v>
      </c>
    </row>
    <row r="88" spans="1:33" x14ac:dyDescent="0.3">
      <c r="J88" s="55"/>
      <c r="N88" s="9"/>
      <c r="P88" s="9"/>
      <c r="Q88" s="3"/>
      <c r="R88" s="9"/>
    </row>
    <row r="89" spans="1:33" ht="15" thickBot="1" x14ac:dyDescent="0.35">
      <c r="Q89" s="3"/>
    </row>
    <row r="90" spans="1:33" s="23" customFormat="1" ht="15" thickBot="1" x14ac:dyDescent="0.35">
      <c r="A90" s="29"/>
      <c r="D90" s="24"/>
      <c r="F90" s="63"/>
      <c r="G90" s="35"/>
      <c r="H90" s="35"/>
      <c r="I90" s="70"/>
      <c r="J90" s="63"/>
      <c r="K90" s="25"/>
      <c r="L90" s="25"/>
      <c r="M90" s="25"/>
      <c r="N90" s="25"/>
      <c r="O90" s="25"/>
      <c r="P90" s="25"/>
      <c r="Q90" s="26"/>
      <c r="R90" s="25"/>
      <c r="S90" s="25"/>
      <c r="T90" s="25"/>
      <c r="U90" s="26"/>
      <c r="V90" s="63"/>
    </row>
    <row r="91" spans="1:33" s="39" customFormat="1" x14ac:dyDescent="0.3">
      <c r="A91" s="38"/>
      <c r="D91" s="40"/>
      <c r="F91" s="64"/>
      <c r="G91" s="41"/>
      <c r="H91" s="41"/>
      <c r="I91" s="66"/>
      <c r="J91" s="64"/>
      <c r="K91" s="42"/>
      <c r="L91" s="42"/>
      <c r="M91" s="42"/>
      <c r="N91" s="42"/>
      <c r="O91" s="42"/>
      <c r="P91" s="42"/>
      <c r="Q91" s="34"/>
      <c r="R91" s="42"/>
      <c r="S91" s="42"/>
      <c r="T91" s="42"/>
      <c r="U91" s="34"/>
      <c r="V91" s="64"/>
    </row>
    <row r="92" spans="1:33" s="39" customFormat="1" x14ac:dyDescent="0.3">
      <c r="A92" s="38"/>
      <c r="B92" s="38" t="s">
        <v>203</v>
      </c>
      <c r="D92" s="40"/>
      <c r="F92" s="64"/>
      <c r="G92" s="41"/>
      <c r="H92" s="41"/>
      <c r="I92" s="66"/>
      <c r="J92" s="64"/>
      <c r="K92" s="42"/>
      <c r="L92" s="42"/>
      <c r="M92" s="42"/>
      <c r="N92" s="42"/>
      <c r="O92" s="42"/>
      <c r="P92" s="42"/>
      <c r="Q92" s="34"/>
      <c r="R92" s="42"/>
      <c r="S92" s="42"/>
      <c r="T92" s="42"/>
      <c r="U92" s="34"/>
      <c r="V92" s="64"/>
    </row>
    <row r="93" spans="1:33" s="47" customFormat="1" x14ac:dyDescent="0.3">
      <c r="A93" s="53">
        <v>1</v>
      </c>
      <c r="B93" s="47" t="s">
        <v>31</v>
      </c>
      <c r="C93" s="47" t="s">
        <v>32</v>
      </c>
      <c r="D93" s="54">
        <v>136</v>
      </c>
      <c r="E93" s="47" t="s">
        <v>33</v>
      </c>
      <c r="F93" s="55"/>
      <c r="G93" s="45"/>
      <c r="H93" s="45"/>
      <c r="I93" s="45"/>
      <c r="J93" s="56"/>
      <c r="K93" s="56"/>
      <c r="L93" s="56"/>
      <c r="M93" s="56"/>
      <c r="N93" s="56"/>
      <c r="O93" s="56"/>
      <c r="P93" s="56"/>
      <c r="Q93" s="57"/>
      <c r="R93" s="56"/>
      <c r="S93" s="56"/>
      <c r="T93" s="56"/>
      <c r="U93" s="56"/>
      <c r="V93" s="56"/>
      <c r="W93" s="37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</row>
    <row r="94" spans="1:33" s="53" customFormat="1" x14ac:dyDescent="0.3">
      <c r="A94" s="53">
        <v>2</v>
      </c>
      <c r="B94" s="53" t="s">
        <v>144</v>
      </c>
      <c r="C94" s="53" t="s">
        <v>97</v>
      </c>
      <c r="D94" s="58">
        <v>233</v>
      </c>
      <c r="E94" s="53" t="s">
        <v>98</v>
      </c>
      <c r="F94" s="20"/>
      <c r="G94" s="55"/>
      <c r="H94" s="55"/>
      <c r="I94" s="44"/>
      <c r="J94" s="130"/>
      <c r="K94" s="130"/>
      <c r="L94" s="56"/>
      <c r="M94" s="130"/>
      <c r="N94" s="56"/>
      <c r="O94" s="130"/>
      <c r="P94" s="56"/>
      <c r="Q94" s="131"/>
      <c r="R94" s="56"/>
      <c r="S94" s="130"/>
      <c r="T94" s="130"/>
      <c r="U94" s="131"/>
      <c r="V94" s="130"/>
      <c r="W94" s="37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</row>
    <row r="95" spans="1:33" s="53" customFormat="1" x14ac:dyDescent="0.3">
      <c r="A95" s="53">
        <v>3</v>
      </c>
      <c r="B95" s="53" t="s">
        <v>143</v>
      </c>
      <c r="C95" s="53" t="s">
        <v>97</v>
      </c>
      <c r="D95" s="58">
        <v>233</v>
      </c>
      <c r="E95" s="53" t="s">
        <v>98</v>
      </c>
      <c r="F95" s="20"/>
      <c r="G95" s="55"/>
      <c r="H95" s="55"/>
      <c r="I95" s="44"/>
      <c r="J95" s="130"/>
      <c r="K95" s="130"/>
      <c r="L95" s="56"/>
      <c r="M95" s="130"/>
      <c r="N95" s="56"/>
      <c r="O95" s="130"/>
      <c r="P95" s="56"/>
      <c r="Q95" s="131"/>
      <c r="R95" s="56"/>
      <c r="S95" s="130"/>
      <c r="T95" s="130"/>
      <c r="U95" s="131"/>
      <c r="V95" s="130"/>
      <c r="W95" s="37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</row>
    <row r="96" spans="1:33" s="53" customFormat="1" x14ac:dyDescent="0.3">
      <c r="A96" s="53">
        <v>4</v>
      </c>
      <c r="B96" s="53" t="s">
        <v>93</v>
      </c>
      <c r="C96" s="53" t="s">
        <v>94</v>
      </c>
      <c r="D96" s="58">
        <v>145</v>
      </c>
      <c r="E96" s="53" t="s">
        <v>95</v>
      </c>
      <c r="F96" s="20"/>
      <c r="G96" s="45"/>
      <c r="H96" s="45"/>
      <c r="I96" s="44"/>
      <c r="J96" s="130"/>
      <c r="K96" s="130"/>
      <c r="L96" s="56"/>
      <c r="M96" s="130"/>
      <c r="N96" s="56"/>
      <c r="O96" s="130"/>
      <c r="P96" s="56"/>
      <c r="Q96" s="131"/>
      <c r="R96" s="56"/>
      <c r="S96" s="130"/>
      <c r="T96" s="130"/>
      <c r="U96" s="56"/>
      <c r="V96" s="130"/>
      <c r="W96" s="37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</row>
    <row r="97" spans="1:33" s="53" customFormat="1" x14ac:dyDescent="0.3">
      <c r="A97" s="53">
        <v>5</v>
      </c>
      <c r="B97" s="53" t="s">
        <v>64</v>
      </c>
      <c r="C97" s="53" t="s">
        <v>65</v>
      </c>
      <c r="D97" s="58">
        <v>108</v>
      </c>
      <c r="E97" s="53" t="s">
        <v>54</v>
      </c>
      <c r="F97" s="20"/>
      <c r="G97" s="45"/>
      <c r="H97" s="45"/>
      <c r="I97" s="44"/>
      <c r="J97" s="130"/>
      <c r="K97" s="130"/>
      <c r="L97" s="56"/>
      <c r="M97" s="130"/>
      <c r="N97" s="56"/>
      <c r="O97" s="130"/>
      <c r="P97" s="56"/>
      <c r="Q97" s="131"/>
      <c r="R97" s="56"/>
      <c r="S97" s="130"/>
      <c r="T97" s="130"/>
      <c r="U97" s="56"/>
      <c r="V97" s="130"/>
      <c r="W97" s="37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</row>
    <row r="98" spans="1:33" s="53" customFormat="1" x14ac:dyDescent="0.3">
      <c r="A98" s="53">
        <v>6</v>
      </c>
      <c r="B98" s="53" t="s">
        <v>52</v>
      </c>
      <c r="C98" s="53" t="s">
        <v>53</v>
      </c>
      <c r="D98" s="58">
        <v>108</v>
      </c>
      <c r="E98" s="53" t="s">
        <v>54</v>
      </c>
      <c r="F98" s="20"/>
      <c r="G98" s="71"/>
      <c r="H98" s="71"/>
      <c r="I98" s="44"/>
      <c r="J98" s="130"/>
      <c r="K98" s="130"/>
      <c r="L98" s="56"/>
      <c r="M98" s="130"/>
      <c r="N98" s="56"/>
      <c r="O98" s="130"/>
      <c r="P98" s="56"/>
      <c r="Q98" s="131"/>
      <c r="R98" s="56"/>
      <c r="S98" s="130"/>
      <c r="T98" s="130"/>
      <c r="U98" s="56"/>
      <c r="V98" s="130"/>
      <c r="W98" s="37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</row>
    <row r="99" spans="1:33" s="53" customFormat="1" x14ac:dyDescent="0.3">
      <c r="A99" s="53">
        <v>7</v>
      </c>
      <c r="B99" s="53" t="s">
        <v>191</v>
      </c>
      <c r="C99" s="53" t="s">
        <v>192</v>
      </c>
      <c r="D99" s="58">
        <v>247</v>
      </c>
      <c r="E99" s="53" t="s">
        <v>193</v>
      </c>
      <c r="F99" s="20"/>
      <c r="G99" s="55"/>
      <c r="H99" s="55"/>
      <c r="I99" s="44"/>
      <c r="J99" s="130"/>
      <c r="K99" s="130"/>
      <c r="L99" s="56"/>
      <c r="M99" s="130"/>
      <c r="N99" s="56"/>
      <c r="O99" s="130"/>
      <c r="P99" s="56"/>
      <c r="Q99" s="131"/>
      <c r="R99" s="56"/>
      <c r="S99" s="130"/>
      <c r="T99" s="130"/>
      <c r="U99" s="131"/>
      <c r="V99" s="130"/>
      <c r="W99" s="37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</row>
    <row r="100" spans="1:33" s="53" customFormat="1" x14ac:dyDescent="0.3">
      <c r="A100" s="53">
        <v>8</v>
      </c>
      <c r="B100" s="53" t="s">
        <v>163</v>
      </c>
      <c r="C100" s="53" t="s">
        <v>164</v>
      </c>
      <c r="D100" s="58" t="s">
        <v>165</v>
      </c>
      <c r="E100" s="53" t="s">
        <v>165</v>
      </c>
      <c r="F100" s="20"/>
      <c r="G100" s="55"/>
      <c r="H100" s="55"/>
      <c r="I100" s="44"/>
      <c r="J100" s="130"/>
      <c r="K100" s="130"/>
      <c r="L100" s="56"/>
      <c r="M100" s="130"/>
      <c r="N100" s="56"/>
      <c r="O100" s="130"/>
      <c r="P100" s="56"/>
      <c r="Q100" s="131"/>
      <c r="R100" s="56"/>
      <c r="S100" s="130"/>
      <c r="T100" s="130"/>
      <c r="U100" s="131"/>
      <c r="V100" s="130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</row>
    <row r="101" spans="1:33" s="53" customFormat="1" x14ac:dyDescent="0.3">
      <c r="A101" s="53">
        <v>9</v>
      </c>
      <c r="B101" s="53" t="s">
        <v>166</v>
      </c>
      <c r="C101" s="53" t="s">
        <v>167</v>
      </c>
      <c r="D101" s="58" t="s">
        <v>165</v>
      </c>
      <c r="E101" s="53" t="s">
        <v>165</v>
      </c>
      <c r="F101" s="20"/>
      <c r="G101" s="55"/>
      <c r="H101" s="55"/>
      <c r="I101" s="44"/>
      <c r="J101" s="130"/>
      <c r="K101" s="130"/>
      <c r="L101" s="56"/>
      <c r="M101" s="130"/>
      <c r="N101" s="56"/>
      <c r="O101" s="130"/>
      <c r="P101" s="56"/>
      <c r="Q101" s="131"/>
      <c r="R101" s="56"/>
      <c r="S101" s="130"/>
      <c r="T101" s="130"/>
      <c r="U101" s="131"/>
      <c r="V101" s="130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</row>
    <row r="102" spans="1:33" s="53" customFormat="1" x14ac:dyDescent="0.3">
      <c r="A102" s="53">
        <v>10</v>
      </c>
      <c r="B102" s="53" t="s">
        <v>172</v>
      </c>
      <c r="C102" s="53" t="s">
        <v>169</v>
      </c>
      <c r="D102" s="58">
        <v>129</v>
      </c>
      <c r="E102" s="53" t="s">
        <v>170</v>
      </c>
      <c r="F102" s="20"/>
      <c r="G102" s="45"/>
      <c r="H102" s="45"/>
      <c r="I102" s="44"/>
      <c r="J102" s="130"/>
      <c r="K102" s="130"/>
      <c r="L102" s="56"/>
      <c r="M102" s="130"/>
      <c r="N102" s="56"/>
      <c r="O102" s="130"/>
      <c r="P102" s="56"/>
      <c r="Q102" s="131"/>
      <c r="R102" s="56"/>
      <c r="S102" s="130"/>
      <c r="T102" s="130"/>
      <c r="U102" s="56"/>
      <c r="V102" s="140"/>
      <c r="W102" s="37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</row>
    <row r="103" spans="1:33" s="14" customFormat="1" x14ac:dyDescent="0.3">
      <c r="C103" s="30"/>
      <c r="D103" s="15"/>
      <c r="F103" s="20"/>
      <c r="G103" s="50"/>
      <c r="H103" s="50"/>
      <c r="I103" s="44"/>
      <c r="J103" s="130"/>
      <c r="K103" s="133"/>
      <c r="L103" s="134"/>
      <c r="M103" s="133"/>
      <c r="N103" s="134"/>
      <c r="O103" s="133"/>
      <c r="P103" s="134"/>
      <c r="Q103" s="22"/>
      <c r="R103" s="134"/>
      <c r="S103" s="133"/>
      <c r="T103" s="133"/>
      <c r="U103" s="135"/>
      <c r="V103" s="130"/>
      <c r="W103" s="37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</row>
    <row r="104" spans="1:33" s="14" customFormat="1" x14ac:dyDescent="0.3">
      <c r="C104" s="30"/>
      <c r="D104" s="15"/>
      <c r="F104" s="20"/>
      <c r="G104" s="50"/>
      <c r="H104" s="50"/>
      <c r="I104" s="44"/>
      <c r="J104" s="130"/>
      <c r="K104" s="133"/>
      <c r="L104" s="134"/>
      <c r="M104" s="133"/>
      <c r="N104" s="134"/>
      <c r="O104" s="133"/>
      <c r="P104" s="134"/>
      <c r="Q104" s="22"/>
      <c r="R104" s="134"/>
      <c r="S104" s="133"/>
      <c r="T104" s="133"/>
      <c r="U104" s="135"/>
      <c r="V104" s="130"/>
      <c r="W104" s="37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</row>
    <row r="105" spans="1:33" s="14" customFormat="1" x14ac:dyDescent="0.3">
      <c r="C105" s="30"/>
      <c r="D105" s="15"/>
      <c r="F105" s="128"/>
      <c r="G105" s="9"/>
      <c r="H105" s="9"/>
      <c r="I105" s="44"/>
      <c r="J105" s="130"/>
      <c r="K105" s="133"/>
      <c r="L105" s="134"/>
      <c r="M105" s="133"/>
      <c r="N105" s="134"/>
      <c r="O105" s="133"/>
      <c r="P105" s="134"/>
      <c r="Q105" s="22"/>
      <c r="R105" s="134"/>
      <c r="S105" s="133"/>
      <c r="T105" s="133"/>
      <c r="U105" s="135"/>
      <c r="V105" s="130"/>
      <c r="W105" s="37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</row>
    <row r="106" spans="1:33" s="14" customFormat="1" x14ac:dyDescent="0.3">
      <c r="C106" s="30"/>
      <c r="D106" s="15"/>
      <c r="F106" s="36"/>
      <c r="G106" s="9"/>
      <c r="H106" s="9"/>
      <c r="I106" s="44"/>
      <c r="J106" s="130"/>
      <c r="K106" s="133"/>
      <c r="L106" s="134"/>
      <c r="M106" s="133"/>
      <c r="N106" s="134"/>
      <c r="O106" s="133"/>
      <c r="P106" s="134"/>
      <c r="Q106" s="22"/>
      <c r="R106" s="134"/>
      <c r="S106" s="133"/>
      <c r="T106" s="133"/>
      <c r="U106" s="135"/>
      <c r="V106" s="130"/>
      <c r="W106" s="37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</row>
    <row r="107" spans="1:33" s="14" customFormat="1" x14ac:dyDescent="0.3">
      <c r="C107" s="30"/>
      <c r="D107" s="15"/>
      <c r="F107" s="20"/>
      <c r="G107" s="9"/>
      <c r="H107" s="9"/>
      <c r="I107" s="44"/>
      <c r="J107" s="130"/>
      <c r="K107" s="133"/>
      <c r="L107" s="134"/>
      <c r="M107" s="133"/>
      <c r="N107" s="134"/>
      <c r="O107" s="133"/>
      <c r="P107" s="134"/>
      <c r="Q107" s="22"/>
      <c r="R107" s="134"/>
      <c r="S107" s="133"/>
      <c r="T107" s="133"/>
      <c r="U107" s="135"/>
      <c r="V107" s="130"/>
      <c r="W107" s="37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</row>
    <row r="108" spans="1:33" s="48" customFormat="1" x14ac:dyDescent="0.3">
      <c r="A108" s="46"/>
      <c r="B108" s="47"/>
      <c r="D108" s="49"/>
      <c r="F108" s="65"/>
      <c r="G108" s="50"/>
      <c r="H108" s="50"/>
      <c r="I108" s="67"/>
      <c r="J108" s="65"/>
      <c r="K108" s="51"/>
      <c r="L108" s="51"/>
      <c r="M108" s="51"/>
      <c r="N108" s="51"/>
      <c r="O108" s="51"/>
      <c r="P108" s="51"/>
      <c r="Q108" s="52"/>
      <c r="R108" s="51"/>
      <c r="S108" s="51"/>
      <c r="T108" s="51"/>
      <c r="U108" s="52"/>
      <c r="V108" s="65"/>
    </row>
    <row r="109" spans="1:33" x14ac:dyDescent="0.3">
      <c r="Q109" s="3"/>
    </row>
    <row r="110" spans="1:33" x14ac:dyDescent="0.3">
      <c r="Q110" s="3"/>
    </row>
    <row r="111" spans="1:33" x14ac:dyDescent="0.3">
      <c r="Q111" s="3"/>
    </row>
    <row r="112" spans="1:33" x14ac:dyDescent="0.3">
      <c r="Q112" s="3"/>
    </row>
    <row r="113" spans="17:17" x14ac:dyDescent="0.3">
      <c r="Q113" s="3"/>
    </row>
    <row r="114" spans="17:17" x14ac:dyDescent="0.3">
      <c r="Q114" s="3"/>
    </row>
    <row r="115" spans="17:17" x14ac:dyDescent="0.3">
      <c r="Q115" s="3"/>
    </row>
    <row r="116" spans="17:17" x14ac:dyDescent="0.3">
      <c r="Q116" s="3"/>
    </row>
    <row r="117" spans="17:17" x14ac:dyDescent="0.3">
      <c r="Q117" s="3"/>
    </row>
    <row r="118" spans="17:17" x14ac:dyDescent="0.3">
      <c r="Q118" s="3"/>
    </row>
    <row r="119" spans="17:17" x14ac:dyDescent="0.3">
      <c r="Q119" s="3"/>
    </row>
    <row r="120" spans="17:17" x14ac:dyDescent="0.3">
      <c r="Q120" s="3"/>
    </row>
    <row r="121" spans="17:17" x14ac:dyDescent="0.3">
      <c r="Q121" s="3"/>
    </row>
    <row r="122" spans="17:17" x14ac:dyDescent="0.3">
      <c r="Q122" s="3"/>
    </row>
    <row r="123" spans="17:17" x14ac:dyDescent="0.3">
      <c r="Q123" s="3"/>
    </row>
    <row r="124" spans="17:17" x14ac:dyDescent="0.3">
      <c r="Q124" s="3"/>
    </row>
    <row r="125" spans="17:17" x14ac:dyDescent="0.3">
      <c r="Q125" s="3"/>
    </row>
    <row r="126" spans="17:17" x14ac:dyDescent="0.3">
      <c r="Q126" s="3"/>
    </row>
    <row r="127" spans="17:17" x14ac:dyDescent="0.3">
      <c r="Q127" s="3"/>
    </row>
    <row r="128" spans="17:17" x14ac:dyDescent="0.3">
      <c r="Q128" s="3"/>
    </row>
    <row r="129" spans="17:17" x14ac:dyDescent="0.3">
      <c r="Q129" s="3"/>
    </row>
    <row r="130" spans="17:17" x14ac:dyDescent="0.3">
      <c r="Q130" s="3"/>
    </row>
    <row r="131" spans="17:17" x14ac:dyDescent="0.3">
      <c r="Q131" s="3"/>
    </row>
    <row r="132" spans="17:17" x14ac:dyDescent="0.3">
      <c r="Q132" s="3"/>
    </row>
    <row r="133" spans="17:17" x14ac:dyDescent="0.3">
      <c r="Q133" s="3"/>
    </row>
    <row r="134" spans="17:17" x14ac:dyDescent="0.3">
      <c r="Q134" s="3"/>
    </row>
    <row r="135" spans="17:17" x14ac:dyDescent="0.3">
      <c r="Q135" s="3"/>
    </row>
    <row r="136" spans="17:17" x14ac:dyDescent="0.3">
      <c r="Q136" s="3"/>
    </row>
    <row r="137" spans="17:17" x14ac:dyDescent="0.3">
      <c r="Q137" s="3"/>
    </row>
    <row r="138" spans="17:17" x14ac:dyDescent="0.3">
      <c r="Q138" s="3"/>
    </row>
    <row r="139" spans="17:17" x14ac:dyDescent="0.3">
      <c r="Q139" s="3"/>
    </row>
    <row r="140" spans="17:17" x14ac:dyDescent="0.3">
      <c r="Q140" s="3"/>
    </row>
    <row r="141" spans="17:17" x14ac:dyDescent="0.3">
      <c r="Q141" s="3"/>
    </row>
    <row r="142" spans="17:17" x14ac:dyDescent="0.3">
      <c r="Q142" s="3"/>
    </row>
    <row r="143" spans="17:17" x14ac:dyDescent="0.3">
      <c r="Q143" s="3"/>
    </row>
    <row r="144" spans="17:17" x14ac:dyDescent="0.3">
      <c r="Q144" s="3"/>
    </row>
    <row r="145" spans="17:17" x14ac:dyDescent="0.3">
      <c r="Q145" s="3"/>
    </row>
    <row r="146" spans="17:17" x14ac:dyDescent="0.3">
      <c r="Q146" s="3"/>
    </row>
    <row r="147" spans="17:17" x14ac:dyDescent="0.3">
      <c r="Q147" s="3"/>
    </row>
    <row r="148" spans="17:17" x14ac:dyDescent="0.3">
      <c r="Q148" s="3"/>
    </row>
    <row r="149" spans="17:17" x14ac:dyDescent="0.3">
      <c r="Q149" s="3"/>
    </row>
    <row r="150" spans="17:17" x14ac:dyDescent="0.3">
      <c r="Q150" s="3"/>
    </row>
    <row r="151" spans="17:17" x14ac:dyDescent="0.3">
      <c r="Q151" s="3"/>
    </row>
    <row r="152" spans="17:17" x14ac:dyDescent="0.3">
      <c r="Q152" s="3"/>
    </row>
    <row r="153" spans="17:17" x14ac:dyDescent="0.3">
      <c r="Q153" s="3"/>
    </row>
    <row r="154" spans="17:17" x14ac:dyDescent="0.3">
      <c r="Q154" s="3"/>
    </row>
    <row r="155" spans="17:17" x14ac:dyDescent="0.3">
      <c r="Q155" s="3"/>
    </row>
    <row r="156" spans="17:17" x14ac:dyDescent="0.3">
      <c r="Q156" s="3"/>
    </row>
    <row r="157" spans="17:17" x14ac:dyDescent="0.3">
      <c r="Q157" s="3"/>
    </row>
    <row r="158" spans="17:17" x14ac:dyDescent="0.3">
      <c r="Q158" s="3"/>
    </row>
    <row r="159" spans="17:17" x14ac:dyDescent="0.3">
      <c r="Q159" s="3"/>
    </row>
  </sheetData>
  <sheetProtection password="C4A4" sheet="1" objects="1" scenarios="1" selectLockedCells="1" selectUnlockedCells="1"/>
  <sortState ref="B67:W73">
    <sortCondition descending="1" ref="F67:F73"/>
  </sortState>
  <mergeCells count="12">
    <mergeCell ref="F9:F10"/>
    <mergeCell ref="G7:I8"/>
    <mergeCell ref="K7:L8"/>
    <mergeCell ref="J7:J8"/>
    <mergeCell ref="M7:N8"/>
    <mergeCell ref="K6:R6"/>
    <mergeCell ref="S7:S8"/>
    <mergeCell ref="T7:T8"/>
    <mergeCell ref="U7:U8"/>
    <mergeCell ref="V7:V8"/>
    <mergeCell ref="O7:P8"/>
    <mergeCell ref="R7:R8"/>
  </mergeCells>
  <pageMargins left="0.7" right="0.7" top="0.75" bottom="0.75" header="0.3" footer="0.3"/>
  <pageSetup paperSize="9" orientation="portrait" r:id="rId1"/>
  <ignoredErrors>
    <ignoredError sqref="P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Ainhoa Bengoetxea</dc:creator>
  <cp:lastModifiedBy>Blanca Erviti</cp:lastModifiedBy>
  <dcterms:created xsi:type="dcterms:W3CDTF">2018-11-14T07:49:51Z</dcterms:created>
  <dcterms:modified xsi:type="dcterms:W3CDTF">2019-02-15T12:48:02Z</dcterms:modified>
</cp:coreProperties>
</file>