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Año 2017" sheetId="1" r:id="rId1"/>
    <sheet name="RC 2017" sheetId="2" r:id="rId2"/>
    <sheet name="Comprobación" sheetId="3" r:id="rId3"/>
  </sheets>
  <definedNames>
    <definedName name="_xlnm.Print_Area" localSheetId="0">'Año 2017'!$A$1:$O$23</definedName>
    <definedName name="_xlnm.Print_Area" localSheetId="1">'RC 2017'!$B$1:$H$52</definedName>
  </definedNames>
  <calcPr fullCalcOnLoad="1"/>
</workbook>
</file>

<file path=xl/sharedStrings.xml><?xml version="1.0" encoding="utf-8"?>
<sst xmlns="http://schemas.openxmlformats.org/spreadsheetml/2006/main" count="105" uniqueCount="70">
  <si>
    <t>CON CARGO A PROYECTOS Y GRUPOS INVESTIGACION</t>
  </si>
  <si>
    <t>Salario mes</t>
  </si>
  <si>
    <t>Salario año</t>
  </si>
  <si>
    <t>Seg.Social</t>
  </si>
  <si>
    <t>Coste Total</t>
  </si>
  <si>
    <t>fin contrato</t>
  </si>
  <si>
    <t>Empresa</t>
  </si>
  <si>
    <t xml:space="preserve">Contrato Tiempo Completo </t>
  </si>
  <si>
    <t>%</t>
  </si>
  <si>
    <t>Ayudante Proyecto</t>
  </si>
  <si>
    <t>Colaborador Proyecto</t>
  </si>
  <si>
    <t>Colaborador Doctor Proyecto Tipo 1</t>
  </si>
  <si>
    <t>Colaborador Doctor Proyecto Tipo 2</t>
  </si>
  <si>
    <t>TOTAL</t>
  </si>
  <si>
    <t>Categoría TIEMPO COMPLETO</t>
  </si>
  <si>
    <t>Salario</t>
  </si>
  <si>
    <t>Indemn</t>
  </si>
  <si>
    <t>S Social</t>
  </si>
  <si>
    <t xml:space="preserve">Categoría TIEMPO PARCIAL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</si>
  <si>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</si>
  <si>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</si>
  <si>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</si>
  <si>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</si>
  <si>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</si>
  <si>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</si>
  <si>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</si>
  <si>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</si>
  <si>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</si>
  <si>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</si>
  <si>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</si>
  <si>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</si>
  <si>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fin</t>
  </si>
  <si>
    <t>Otros Meses</t>
  </si>
  <si>
    <t>DiasMes inicio</t>
  </si>
  <si>
    <t>Dias 2017</t>
  </si>
  <si>
    <t>Dias 2018</t>
  </si>
  <si>
    <t>Dias naturales mes inicio</t>
  </si>
  <si>
    <t>Fecha inicio contrato</t>
  </si>
  <si>
    <t>Fecha fin contrato</t>
  </si>
  <si>
    <t>Días naturales mes fin</t>
  </si>
  <si>
    <t xml:space="preserve">DÍAS </t>
  </si>
  <si>
    <t>CONTRATO</t>
  </si>
  <si>
    <t>Días NATURALES mes inicio</t>
  </si>
  <si>
    <t>Otros  Meses        (nº meses)</t>
  </si>
  <si>
    <t>Días NATURALES mes fin</t>
  </si>
  <si>
    <t>RELLENAR CAMPOS ROJO</t>
  </si>
  <si>
    <t>SOLICITUD DE RESERVA DE CRÉDITO</t>
  </si>
  <si>
    <t>Se solicita una reserva de crédito conforme al siguiente cuadro:</t>
  </si>
  <si>
    <t>PARTIDA</t>
  </si>
  <si>
    <t>IMPORTE</t>
  </si>
  <si>
    <t>CONCEPTO</t>
  </si>
  <si>
    <t>Pamplona,</t>
  </si>
  <si>
    <t>FDO.:</t>
  </si>
  <si>
    <t>SILVIA SOLA IBARRA - Nom y Seg Social</t>
  </si>
  <si>
    <t>VOLVER AL INDICE</t>
  </si>
  <si>
    <t>Coste</t>
  </si>
  <si>
    <t>RC</t>
  </si>
  <si>
    <t>Dif+</t>
  </si>
  <si>
    <t>303000xxxx 0330 131.08</t>
  </si>
  <si>
    <t>303000xxxx 0330 160.00</t>
  </si>
  <si>
    <t xml:space="preserve">Contrat. </t>
  </si>
  <si>
    <t xml:space="preserve">Responsable Proyecto </t>
  </si>
  <si>
    <t>Año 2017</t>
  </si>
  <si>
    <t>PROYECTOS/GRUPOS AÑO 2017</t>
  </si>
  <si>
    <r>
      <t>COSTES 2017</t>
    </r>
    <r>
      <rPr>
        <i/>
        <u val="single"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 xml:space="preserve">SEGÚN EL REGLAMENTO CONTRATACION DE PERSONAL INVESTIGADOR </t>
    </r>
  </si>
  <si>
    <t>Ayudante Proyecto 2017</t>
  </si>
  <si>
    <t>Colaborador Proyecto 2017</t>
  </si>
  <si>
    <t>Colaborador Doctor Proyecto Tipo 1 2017</t>
  </si>
  <si>
    <t>Colaborador Doctor Proyecto Tipo 2 2017</t>
  </si>
  <si>
    <t>Incremento salarial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</si>
</sst>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C0A]dddd\,\ dd&quot; de &quot;mmmm&quot; de &quot;yyyy"/>
    <numFmt numFmtId="179" formatCode="#,##0.0000000"/>
    <numFmt numFmtId="180" formatCode="#,##0.00\ &quot;€&quot;"/>
    <numFmt numFmtId="181" formatCode="&quot;a &quot;d\ &quot;de&quot;\ mmmm\ &quot;de&quot;\ yyyy&quot;.&quot;"/>
  </numFmts>
  <fonts count="56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9" fontId="53" fillId="0" borderId="0" xfId="57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55">
      <alignment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>
      <alignment/>
      <protection/>
    </xf>
    <xf numFmtId="180" fontId="8" fillId="0" borderId="0" xfId="55" applyNumberFormat="1" applyFont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9" fillId="34" borderId="13" xfId="55" applyFont="1" applyFill="1" applyBorder="1" applyAlignment="1" applyProtection="1">
      <alignment horizontal="left"/>
      <protection locked="0"/>
    </xf>
    <xf numFmtId="44" fontId="10" fillId="34" borderId="13" xfId="55" applyNumberFormat="1" applyFont="1" applyFill="1" applyBorder="1" applyAlignment="1" applyProtection="1">
      <alignment horizontal="right"/>
      <protection locked="0"/>
    </xf>
    <xf numFmtId="3" fontId="9" fillId="34" borderId="13" xfId="55" applyNumberFormat="1" applyFont="1" applyFill="1" applyBorder="1" applyAlignment="1" applyProtection="1">
      <alignment horizontal="left"/>
      <protection locked="0"/>
    </xf>
    <xf numFmtId="0" fontId="2" fillId="34" borderId="13" xfId="55" applyFont="1" applyFill="1" applyBorder="1" applyAlignment="1" applyProtection="1">
      <alignment horizontal="left"/>
      <protection locked="0"/>
    </xf>
    <xf numFmtId="0" fontId="2" fillId="34" borderId="0" xfId="55" applyFont="1" applyFill="1" applyBorder="1" applyAlignment="1" applyProtection="1">
      <alignment horizontal="left"/>
      <protection locked="0"/>
    </xf>
    <xf numFmtId="0" fontId="2" fillId="34" borderId="14" xfId="55" applyFont="1" applyFill="1" applyBorder="1" applyAlignment="1" applyProtection="1">
      <alignment horizontal="left"/>
      <protection locked="0"/>
    </xf>
    <xf numFmtId="44" fontId="2" fillId="34" borderId="13" xfId="55" applyNumberFormat="1" applyFont="1" applyFill="1" applyBorder="1" applyAlignment="1" applyProtection="1">
      <alignment horizontal="right"/>
      <protection locked="0"/>
    </xf>
    <xf numFmtId="0" fontId="8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1" fillId="0" borderId="0" xfId="55" applyFont="1" applyFill="1" applyProtection="1">
      <alignment/>
      <protection/>
    </xf>
    <xf numFmtId="0" fontId="0" fillId="0" borderId="0" xfId="55" applyFont="1">
      <alignment/>
      <protection/>
    </xf>
    <xf numFmtId="2" fontId="0" fillId="0" borderId="0" xfId="55" applyNumberFormat="1">
      <alignment/>
      <protection/>
    </xf>
    <xf numFmtId="4" fontId="0" fillId="0" borderId="0" xfId="55" applyNumberFormat="1">
      <alignment/>
      <protection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9" fontId="53" fillId="0" borderId="20" xfId="57" applyFont="1" applyBorder="1" applyAlignment="1">
      <alignment horizontal="center" vertical="center"/>
    </xf>
    <xf numFmtId="9" fontId="53" fillId="0" borderId="21" xfId="57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9" fontId="0" fillId="0" borderId="15" xfId="57" applyFont="1" applyBorder="1" applyAlignment="1">
      <alignment horizontal="center" vertical="center"/>
    </xf>
    <xf numFmtId="9" fontId="0" fillId="0" borderId="16" xfId="57" applyFont="1" applyBorder="1" applyAlignment="1">
      <alignment horizontal="center" vertical="center"/>
    </xf>
    <xf numFmtId="9" fontId="0" fillId="0" borderId="18" xfId="57" applyFont="1" applyBorder="1" applyAlignment="1">
      <alignment horizontal="center" vertical="center"/>
    </xf>
    <xf numFmtId="9" fontId="0" fillId="0" borderId="14" xfId="57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9" fontId="53" fillId="0" borderId="18" xfId="57" applyFont="1" applyBorder="1" applyAlignment="1">
      <alignment horizontal="center" vertical="center"/>
    </xf>
    <xf numFmtId="9" fontId="53" fillId="0" borderId="14" xfId="57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9" fontId="53" fillId="0" borderId="0" xfId="57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" fontId="55" fillId="0" borderId="10" xfId="0" applyNumberFormat="1" applyFont="1" applyBorder="1" applyAlignment="1">
      <alignment horizontal="left"/>
    </xf>
    <xf numFmtId="0" fontId="2" fillId="34" borderId="13" xfId="55" applyFont="1" applyFill="1" applyBorder="1" applyAlignment="1" applyProtection="1">
      <alignment horizontal="left"/>
      <protection locked="0"/>
    </xf>
    <xf numFmtId="0" fontId="2" fillId="34" borderId="0" xfId="55" applyFont="1" applyFill="1" applyBorder="1" applyAlignment="1" applyProtection="1">
      <alignment horizontal="left"/>
      <protection locked="0"/>
    </xf>
    <xf numFmtId="0" fontId="2" fillId="34" borderId="14" xfId="55" applyFont="1" applyFill="1" applyBorder="1" applyAlignment="1" applyProtection="1">
      <alignment horizontal="left"/>
      <protection locked="0"/>
    </xf>
    <xf numFmtId="0" fontId="2" fillId="34" borderId="26" xfId="55" applyFont="1" applyFill="1" applyBorder="1" applyAlignment="1" applyProtection="1">
      <alignment horizontal="left"/>
      <protection locked="0"/>
    </xf>
    <xf numFmtId="0" fontId="2" fillId="34" borderId="21" xfId="55" applyFont="1" applyFill="1" applyBorder="1" applyAlignment="1" applyProtection="1">
      <alignment horizontal="left"/>
      <protection locked="0"/>
    </xf>
    <xf numFmtId="0" fontId="2" fillId="34" borderId="19" xfId="55" applyFont="1" applyFill="1" applyBorder="1" applyAlignment="1" applyProtection="1">
      <alignment horizontal="left"/>
      <protection locked="0"/>
    </xf>
    <xf numFmtId="181" fontId="8" fillId="0" borderId="0" xfId="55" applyNumberFormat="1" applyFont="1" applyAlignment="1">
      <alignment horizontal="left"/>
      <protection/>
    </xf>
    <xf numFmtId="0" fontId="2" fillId="34" borderId="11" xfId="55" applyFont="1" applyFill="1" applyBorder="1" applyAlignment="1" applyProtection="1">
      <alignment horizontal="left"/>
      <protection locked="0"/>
    </xf>
    <xf numFmtId="0" fontId="2" fillId="34" borderId="25" xfId="55" applyFont="1" applyFill="1" applyBorder="1" applyAlignment="1" applyProtection="1">
      <alignment horizontal="left"/>
      <protection locked="0"/>
    </xf>
    <xf numFmtId="0" fontId="2" fillId="34" borderId="12" xfId="55" applyFont="1" applyFill="1" applyBorder="1" applyAlignment="1" applyProtection="1">
      <alignment horizontal="left"/>
      <protection locked="0"/>
    </xf>
    <xf numFmtId="0" fontId="6" fillId="0" borderId="0" xfId="47" applyBorder="1" applyAlignment="1" applyProtection="1">
      <alignment horizontal="center"/>
      <protection/>
    </xf>
    <xf numFmtId="14" fontId="2" fillId="34" borderId="13" xfId="55" applyNumberFormat="1" applyFont="1" applyFill="1" applyBorder="1" applyAlignment="1" applyProtection="1">
      <alignment horizontal="left"/>
      <protection locked="0"/>
    </xf>
    <xf numFmtId="0" fontId="7" fillId="0" borderId="22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0" fillId="0" borderId="20" xfId="55" applyBorder="1" applyAlignment="1">
      <alignment horizontal="center"/>
      <protection/>
    </xf>
    <xf numFmtId="0" fontId="0" fillId="0" borderId="18" xfId="55" applyBorder="1" applyAlignment="1">
      <alignment horizontal="center"/>
      <protection/>
    </xf>
    <xf numFmtId="0" fontId="2" fillId="34" borderId="27" xfId="55" applyFont="1" applyFill="1" applyBorder="1" applyAlignment="1" applyProtection="1">
      <alignment horizontal="left"/>
      <protection locked="0"/>
    </xf>
    <xf numFmtId="0" fontId="2" fillId="34" borderId="20" xfId="55" applyFont="1" applyFill="1" applyBorder="1" applyAlignment="1" applyProtection="1">
      <alignment horizontal="left"/>
      <protection locked="0"/>
    </xf>
    <xf numFmtId="0" fontId="2" fillId="34" borderId="18" xfId="55" applyFont="1" applyFill="1" applyBorder="1" applyAlignment="1" applyProtection="1">
      <alignment horizontal="left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</xdr:rowOff>
    </xdr:from>
    <xdr:to>
      <xdr:col>7</xdr:col>
      <xdr:colOff>733425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0" y="171450"/>
          <a:ext cx="1704975" cy="5238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Rellenar únicamente las casillas sombreadas</a:t>
          </a:r>
        </a:p>
      </xdr:txBody>
    </xdr:sp>
    <xdr:clientData fPrintsWithSheet="0"/>
  </xdr:twoCellAnchor>
  <xdr:twoCellAnchor editAs="oneCell">
    <xdr:from>
      <xdr:col>1</xdr:col>
      <xdr:colOff>0</xdr:colOff>
      <xdr:row>1</xdr:row>
      <xdr:rowOff>9525</xdr:rowOff>
    </xdr:from>
    <xdr:to>
      <xdr:col>2</xdr:col>
      <xdr:colOff>390525</xdr:colOff>
      <xdr:row>4</xdr:row>
      <xdr:rowOff>9525</xdr:rowOff>
    </xdr:to>
    <xdr:pic>
      <xdr:nvPicPr>
        <xdr:cNvPr id="2" name="Picture 2" descr="LOGO UPNA izda copi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71450"/>
          <a:ext cx="1638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"/>
  <sheetViews>
    <sheetView tabSelected="1" zoomScalePageLayoutView="0" workbookViewId="0" topLeftCell="A4">
      <selection activeCell="S13" sqref="S13"/>
    </sheetView>
  </sheetViews>
  <sheetFormatPr defaultColWidth="11.421875" defaultRowHeight="12.75"/>
  <cols>
    <col min="1" max="1" width="37.8515625" style="0" customWidth="1"/>
    <col min="2" max="2" width="11.8515625" style="0" bestFit="1" customWidth="1"/>
    <col min="3" max="3" width="12.00390625" style="1" customWidth="1"/>
    <col min="4" max="4" width="12.421875" style="1" customWidth="1"/>
    <col min="5" max="5" width="10.421875" style="1" customWidth="1"/>
    <col min="6" max="6" width="10.57421875" style="1" customWidth="1"/>
    <col min="7" max="7" width="9.7109375" style="0" customWidth="1"/>
    <col min="8" max="8" width="13.28125" style="0" customWidth="1"/>
    <col min="9" max="9" width="12.00390625" style="0" bestFit="1" customWidth="1"/>
    <col min="10" max="10" width="12.8515625" style="0" customWidth="1"/>
    <col min="11" max="11" width="11.7109375" style="0" bestFit="1" customWidth="1"/>
    <col min="12" max="12" width="10.8515625" style="0" bestFit="1" customWidth="1"/>
    <col min="13" max="13" width="11.7109375" style="0" bestFit="1" customWidth="1"/>
  </cols>
  <sheetData>
    <row r="1" ht="13.5" thickBot="1"/>
    <row r="2" spans="1:14" ht="21" thickBot="1">
      <c r="A2" s="78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6" s="5" customFormat="1" ht="12.75">
      <c r="A3" s="2"/>
      <c r="B3" s="3"/>
      <c r="C3" s="4"/>
      <c r="D3" s="4"/>
      <c r="E3" s="4"/>
      <c r="F3" s="4"/>
    </row>
    <row r="4" spans="1:10" s="6" customFormat="1" ht="12.75">
      <c r="A4" s="15" t="s">
        <v>64</v>
      </c>
      <c r="B4" s="3"/>
      <c r="C4" s="4"/>
      <c r="D4" s="4"/>
      <c r="E4" s="4"/>
      <c r="F4" s="4"/>
      <c r="G4" s="103" t="s">
        <v>45</v>
      </c>
      <c r="H4" s="103"/>
      <c r="I4" s="103"/>
      <c r="J4" s="103"/>
    </row>
    <row r="5" spans="1:6" s="6" customFormat="1" ht="12.75">
      <c r="A5" s="15"/>
      <c r="B5" s="3"/>
      <c r="C5" s="4"/>
      <c r="D5" s="4"/>
      <c r="E5" s="4"/>
      <c r="F5" s="4"/>
    </row>
    <row r="6" spans="1:11" s="6" customFormat="1" ht="12.75">
      <c r="A6" s="2" t="s">
        <v>0</v>
      </c>
      <c r="B6" s="3"/>
      <c r="C6" s="4"/>
      <c r="D6" s="4"/>
      <c r="E6" s="4"/>
      <c r="F6" s="99" t="s">
        <v>41</v>
      </c>
      <c r="G6" s="100"/>
      <c r="H6" s="101"/>
      <c r="I6" s="65" t="s">
        <v>40</v>
      </c>
      <c r="J6" s="102"/>
      <c r="K6" s="66"/>
    </row>
    <row r="7" spans="1:13" s="6" customFormat="1" ht="12.75">
      <c r="A7" s="2"/>
      <c r="B7" s="3"/>
      <c r="C7" s="4"/>
      <c r="D7" s="4"/>
      <c r="E7" s="4"/>
      <c r="F7" s="98" t="s">
        <v>37</v>
      </c>
      <c r="G7" s="98"/>
      <c r="H7" s="32">
        <v>42948</v>
      </c>
      <c r="I7" s="98" t="s">
        <v>36</v>
      </c>
      <c r="J7" s="98"/>
      <c r="K7" s="31">
        <v>31</v>
      </c>
      <c r="L7" s="21"/>
      <c r="M7" s="20"/>
    </row>
    <row r="8" spans="1:13" s="24" customFormat="1" ht="12.75">
      <c r="A8" s="22" t="s">
        <v>69</v>
      </c>
      <c r="B8" s="3">
        <v>1.01</v>
      </c>
      <c r="C8" s="10"/>
      <c r="D8" s="4"/>
      <c r="E8" s="23"/>
      <c r="F8" s="104" t="s">
        <v>38</v>
      </c>
      <c r="G8" s="104"/>
      <c r="H8" s="32">
        <v>43100</v>
      </c>
      <c r="I8" s="98" t="s">
        <v>39</v>
      </c>
      <c r="J8" s="98"/>
      <c r="K8" s="31">
        <v>31</v>
      </c>
      <c r="L8" s="25"/>
      <c r="M8" s="25"/>
    </row>
    <row r="9" spans="1:6" s="5" customFormat="1" ht="12" customHeight="1">
      <c r="A9" s="2"/>
      <c r="B9" s="3"/>
      <c r="C9" s="4"/>
      <c r="D9" s="4"/>
      <c r="E9" s="4"/>
      <c r="F9" s="4"/>
    </row>
    <row r="10" spans="1:10" s="7" customFormat="1" ht="6.75" customHeight="1">
      <c r="A10" s="59" t="s">
        <v>14</v>
      </c>
      <c r="B10" s="59" t="s">
        <v>1</v>
      </c>
      <c r="C10" s="59" t="s">
        <v>2</v>
      </c>
      <c r="D10" s="59" t="s">
        <v>16</v>
      </c>
      <c r="E10" s="59" t="s">
        <v>3</v>
      </c>
      <c r="F10" s="59" t="s">
        <v>4</v>
      </c>
      <c r="G10" s="59" t="s">
        <v>8</v>
      </c>
      <c r="H10" s="62" t="s">
        <v>42</v>
      </c>
      <c r="I10" s="62" t="s">
        <v>43</v>
      </c>
      <c r="J10" s="62" t="s">
        <v>44</v>
      </c>
    </row>
    <row r="11" spans="1:10" s="7" customFormat="1" ht="6" customHeight="1">
      <c r="A11" s="60"/>
      <c r="B11" s="60"/>
      <c r="C11" s="60"/>
      <c r="D11" s="60" t="s">
        <v>5</v>
      </c>
      <c r="E11" s="60" t="s">
        <v>6</v>
      </c>
      <c r="F11" s="60"/>
      <c r="G11" s="60"/>
      <c r="H11" s="63"/>
      <c r="I11" s="63"/>
      <c r="J11" s="63"/>
    </row>
    <row r="12" spans="1:13" s="7" customFormat="1" ht="12.75">
      <c r="A12" s="60" t="s">
        <v>7</v>
      </c>
      <c r="B12" s="60"/>
      <c r="C12" s="60"/>
      <c r="D12" s="60"/>
      <c r="E12" s="60"/>
      <c r="F12" s="60"/>
      <c r="G12" s="60"/>
      <c r="H12" s="63"/>
      <c r="I12" s="63"/>
      <c r="J12" s="63"/>
      <c r="K12" s="65">
        <v>13108</v>
      </c>
      <c r="L12" s="66"/>
      <c r="M12" s="16">
        <v>16000</v>
      </c>
    </row>
    <row r="13" spans="1:14" s="7" customFormat="1" ht="13.5" customHeight="1">
      <c r="A13" s="61"/>
      <c r="B13" s="61"/>
      <c r="C13" s="61"/>
      <c r="D13" s="61"/>
      <c r="E13" s="61"/>
      <c r="F13" s="61"/>
      <c r="G13" s="61" t="s">
        <v>8</v>
      </c>
      <c r="H13" s="64" t="s">
        <v>33</v>
      </c>
      <c r="I13" s="64" t="s">
        <v>32</v>
      </c>
      <c r="J13" s="64" t="s">
        <v>31</v>
      </c>
      <c r="K13" s="18" t="s">
        <v>15</v>
      </c>
      <c r="L13" s="19" t="s">
        <v>16</v>
      </c>
      <c r="M13" s="17" t="s">
        <v>17</v>
      </c>
      <c r="N13" s="17" t="s">
        <v>13</v>
      </c>
    </row>
    <row r="14" spans="1:15" ht="12" customHeight="1">
      <c r="A14" s="81" t="s">
        <v>65</v>
      </c>
      <c r="B14" s="90">
        <f>(1395.72718644327)*1.01</f>
        <v>1409.6844583077027</v>
      </c>
      <c r="C14" s="57">
        <f>B14*12</f>
        <v>16916.213499692432</v>
      </c>
      <c r="D14" s="57">
        <f>C14/365*12</f>
        <v>556.149484921395</v>
      </c>
      <c r="E14" s="57">
        <f>C14*0.321</f>
        <v>5430.104533401271</v>
      </c>
      <c r="F14" s="57">
        <f>C14+D14+E14</f>
        <v>22902.4675180151</v>
      </c>
      <c r="G14" s="75">
        <v>1</v>
      </c>
      <c r="H14" s="71"/>
      <c r="I14" s="69">
        <v>5</v>
      </c>
      <c r="J14" s="69"/>
      <c r="K14" s="57">
        <f>(($B14/$K$7)*$H14*$G14)+($B14*$I14*$G14)+(($B14/$K$8)*$J14*$G14)</f>
        <v>7048.4222915385135</v>
      </c>
      <c r="L14" s="57">
        <f>(D14/360)*($H14+($I14*30)+$J14)*$G14</f>
        <v>231.72895205058126</v>
      </c>
      <c r="M14" s="57">
        <f>K14*0.321</f>
        <v>2262.543555583863</v>
      </c>
      <c r="N14" s="94">
        <f>SUM(K14:M15)</f>
        <v>9542.694799172958</v>
      </c>
      <c r="O14" s="14"/>
    </row>
    <row r="15" spans="1:14" ht="12.75">
      <c r="A15" s="82"/>
      <c r="B15" s="93"/>
      <c r="C15" s="58">
        <v>0</v>
      </c>
      <c r="D15" s="58"/>
      <c r="E15" s="58"/>
      <c r="F15" s="58"/>
      <c r="G15" s="92"/>
      <c r="H15" s="73"/>
      <c r="I15" s="70"/>
      <c r="J15" s="70"/>
      <c r="K15" s="58"/>
      <c r="L15" s="58"/>
      <c r="M15" s="58"/>
      <c r="N15" s="95"/>
    </row>
    <row r="16" spans="1:14" ht="12.75">
      <c r="A16" s="81" t="s">
        <v>66</v>
      </c>
      <c r="B16" s="90">
        <f>(1697.61507)*1.01</f>
        <v>1714.5912207000001</v>
      </c>
      <c r="C16" s="57">
        <f>B16*12</f>
        <v>20575.0946484</v>
      </c>
      <c r="D16" s="57">
        <f>C16/365*12</f>
        <v>676.4414678926028</v>
      </c>
      <c r="E16" s="57">
        <f>C16*0.321</f>
        <v>6604.6053821364</v>
      </c>
      <c r="F16" s="57">
        <f>C16+D16+E16</f>
        <v>27856.141498429006</v>
      </c>
      <c r="G16" s="75">
        <v>1</v>
      </c>
      <c r="H16" s="71"/>
      <c r="I16" s="69"/>
      <c r="J16" s="69"/>
      <c r="K16" s="57">
        <f>(($B16/$K$7)*$H16*$G16)+($B16*$I16*$G16)+(($B16/$K$8)*$J16*$G16)</f>
        <v>0</v>
      </c>
      <c r="L16" s="57">
        <f>(D16/360)*($H16+($I16*30)+$J16)*$G16</f>
        <v>0</v>
      </c>
      <c r="M16" s="57">
        <f>K16*0.321</f>
        <v>0</v>
      </c>
      <c r="N16" s="94">
        <f>SUM(K16:M17)</f>
        <v>0</v>
      </c>
    </row>
    <row r="17" spans="1:15" ht="12.75">
      <c r="A17" s="82"/>
      <c r="B17" s="93">
        <v>0</v>
      </c>
      <c r="C17" s="58">
        <v>1</v>
      </c>
      <c r="D17" s="58"/>
      <c r="E17" s="58"/>
      <c r="F17" s="58"/>
      <c r="G17" s="92"/>
      <c r="H17" s="73"/>
      <c r="I17" s="70"/>
      <c r="J17" s="70"/>
      <c r="K17" s="58"/>
      <c r="L17" s="58"/>
      <c r="M17" s="58"/>
      <c r="N17" s="95"/>
      <c r="O17" s="14"/>
    </row>
    <row r="18" spans="1:14" ht="12.75">
      <c r="A18" s="81" t="s">
        <v>67</v>
      </c>
      <c r="B18" s="90">
        <f>(1972.719678)*1.01</f>
        <v>1992.44687478</v>
      </c>
      <c r="C18" s="57">
        <f>B18*12</f>
        <v>23909.362497359998</v>
      </c>
      <c r="D18" s="57">
        <f>C18/365*12</f>
        <v>786.0612327899178</v>
      </c>
      <c r="E18" s="57">
        <f>C18*0.321</f>
        <v>7674.90536165256</v>
      </c>
      <c r="F18" s="57">
        <f>C18+D18+E18</f>
        <v>32370.329091802476</v>
      </c>
      <c r="G18" s="75">
        <v>1</v>
      </c>
      <c r="H18" s="71"/>
      <c r="I18" s="69"/>
      <c r="J18" s="69"/>
      <c r="K18" s="57">
        <f>(($B18/$K$7)*$H18*$G18)+($B18*$I18*$G18)+(($B18/$K$8)*$J18*$G18)</f>
        <v>0</v>
      </c>
      <c r="L18" s="57">
        <f>(D18/360)*($H18+($I18*30)+$J18)*$G18</f>
        <v>0</v>
      </c>
      <c r="M18" s="57">
        <f>K18*0.321</f>
        <v>0</v>
      </c>
      <c r="N18" s="94">
        <f>SUM(K18:M19)</f>
        <v>0</v>
      </c>
    </row>
    <row r="19" spans="1:14" ht="12.75">
      <c r="A19" s="82"/>
      <c r="B19" s="93">
        <v>0</v>
      </c>
      <c r="C19" s="58">
        <v>2</v>
      </c>
      <c r="D19" s="58"/>
      <c r="E19" s="58"/>
      <c r="F19" s="58"/>
      <c r="G19" s="92"/>
      <c r="H19" s="73"/>
      <c r="I19" s="70"/>
      <c r="J19" s="70"/>
      <c r="K19" s="58"/>
      <c r="L19" s="58"/>
      <c r="M19" s="58"/>
      <c r="N19" s="95"/>
    </row>
    <row r="20" spans="1:14" ht="12.75">
      <c r="A20" s="81" t="s">
        <v>68</v>
      </c>
      <c r="B20" s="90">
        <f>(2658.565026)*1.01</f>
        <v>2685.15067626</v>
      </c>
      <c r="C20" s="57">
        <f>B20*12</f>
        <v>32221.808115120002</v>
      </c>
      <c r="D20" s="57">
        <f>C20/365*12</f>
        <v>1059.3471161135342</v>
      </c>
      <c r="E20" s="57">
        <f>C20*0.321</f>
        <v>10343.20040495352</v>
      </c>
      <c r="F20" s="57">
        <f>C20+D20+E20</f>
        <v>43624.35563618706</v>
      </c>
      <c r="G20" s="75">
        <v>1</v>
      </c>
      <c r="H20" s="71"/>
      <c r="I20" s="69"/>
      <c r="J20" s="71"/>
      <c r="K20" s="57">
        <f>(($B20/$K$7)*$H20*$G20)+($B20*$I20*$G20)+(($B20/$K$8)*$J20*$G20)</f>
        <v>0</v>
      </c>
      <c r="L20" s="57">
        <f>(D20/360)*($H20+($I20*30)+$J20)*$G20</f>
        <v>0</v>
      </c>
      <c r="M20" s="57">
        <f>K20*0.321</f>
        <v>0</v>
      </c>
      <c r="N20" s="96">
        <f>SUM(K20:M21)</f>
        <v>0</v>
      </c>
    </row>
    <row r="21" spans="1:14" ht="12.75">
      <c r="A21" s="82"/>
      <c r="B21" s="91">
        <v>0</v>
      </c>
      <c r="C21" s="58">
        <v>3</v>
      </c>
      <c r="D21" s="58"/>
      <c r="E21" s="58"/>
      <c r="F21" s="58"/>
      <c r="G21" s="76"/>
      <c r="H21" s="72"/>
      <c r="I21" s="74"/>
      <c r="J21" s="72"/>
      <c r="K21" s="58"/>
      <c r="L21" s="58"/>
      <c r="M21" s="58"/>
      <c r="N21" s="97"/>
    </row>
    <row r="22" spans="1:14" ht="12.75">
      <c r="A22" s="34"/>
      <c r="B22" s="35"/>
      <c r="C22" s="36"/>
      <c r="D22" s="36"/>
      <c r="E22" s="36"/>
      <c r="F22" s="36"/>
      <c r="G22" s="33"/>
      <c r="H22" s="37"/>
      <c r="I22" s="37"/>
      <c r="J22" s="37"/>
      <c r="K22" s="36"/>
      <c r="L22" s="36"/>
      <c r="M22" s="36"/>
      <c r="N22" s="38"/>
    </row>
    <row r="23" spans="1:6" ht="12.75">
      <c r="A23" s="8"/>
      <c r="B23" s="12"/>
      <c r="C23" s="4"/>
      <c r="D23" s="4"/>
      <c r="E23" s="4"/>
      <c r="F23" s="4"/>
    </row>
    <row r="24" spans="1:11" ht="6" customHeight="1">
      <c r="A24" s="59" t="s">
        <v>18</v>
      </c>
      <c r="B24" s="59" t="s">
        <v>1</v>
      </c>
      <c r="C24" s="59" t="s">
        <v>2</v>
      </c>
      <c r="D24" s="59" t="s">
        <v>16</v>
      </c>
      <c r="E24" s="59" t="s">
        <v>3</v>
      </c>
      <c r="F24" s="59" t="s">
        <v>4</v>
      </c>
      <c r="G24" s="59" t="s">
        <v>8</v>
      </c>
      <c r="H24" s="62" t="s">
        <v>42</v>
      </c>
      <c r="I24" s="62" t="s">
        <v>43</v>
      </c>
      <c r="J24" s="62" t="s">
        <v>44</v>
      </c>
      <c r="K24" s="7"/>
    </row>
    <row r="25" spans="1:11" ht="7.5" customHeight="1">
      <c r="A25" s="60"/>
      <c r="B25" s="60"/>
      <c r="C25" s="60"/>
      <c r="D25" s="60" t="s">
        <v>5</v>
      </c>
      <c r="E25" s="60" t="s">
        <v>6</v>
      </c>
      <c r="F25" s="60"/>
      <c r="G25" s="60"/>
      <c r="H25" s="63"/>
      <c r="I25" s="63"/>
      <c r="J25" s="63"/>
      <c r="K25" s="14"/>
    </row>
    <row r="26" spans="1:13" ht="12.75">
      <c r="A26" s="60"/>
      <c r="B26" s="60"/>
      <c r="C26" s="60"/>
      <c r="D26" s="60"/>
      <c r="E26" s="60"/>
      <c r="F26" s="60"/>
      <c r="G26" s="60"/>
      <c r="H26" s="63"/>
      <c r="I26" s="63"/>
      <c r="J26" s="63"/>
      <c r="K26" s="65">
        <v>13108</v>
      </c>
      <c r="L26" s="66"/>
      <c r="M26" s="16">
        <v>16000</v>
      </c>
    </row>
    <row r="27" spans="1:14" ht="12.75" customHeight="1">
      <c r="A27" s="61"/>
      <c r="B27" s="61"/>
      <c r="C27" s="61"/>
      <c r="D27" s="61"/>
      <c r="E27" s="61"/>
      <c r="F27" s="61"/>
      <c r="G27" s="61" t="s">
        <v>8</v>
      </c>
      <c r="H27" s="64" t="s">
        <v>33</v>
      </c>
      <c r="I27" s="64" t="s">
        <v>32</v>
      </c>
      <c r="J27" s="64" t="s">
        <v>31</v>
      </c>
      <c r="K27" s="18" t="s">
        <v>15</v>
      </c>
      <c r="L27" s="19" t="s">
        <v>16</v>
      </c>
      <c r="M27" s="17" t="s">
        <v>17</v>
      </c>
      <c r="N27" s="17" t="s">
        <v>13</v>
      </c>
    </row>
    <row r="28" spans="1:16" ht="12.75">
      <c r="A28" s="81" t="s">
        <v>9</v>
      </c>
      <c r="B28" s="67">
        <f>B14</f>
        <v>1409.6844583077027</v>
      </c>
      <c r="C28" s="67">
        <f>C14</f>
        <v>16916.213499692432</v>
      </c>
      <c r="D28" s="67">
        <f>D14</f>
        <v>556.149484921395</v>
      </c>
      <c r="E28" s="57">
        <f>C28*0.321</f>
        <v>5430.104533401271</v>
      </c>
      <c r="F28" s="57">
        <f>C28+D28+E28</f>
        <v>22902.4675180151</v>
      </c>
      <c r="G28" s="88">
        <v>0.5</v>
      </c>
      <c r="H28" s="71"/>
      <c r="I28" s="69"/>
      <c r="J28" s="69"/>
      <c r="K28" s="57">
        <f aca="true" t="shared" si="0" ref="K28:K34">(($B28/$K$7)*$H28*$G28)+($B28*$I28*$G28)+(($B28/$K$8)*$J28*$G28)</f>
        <v>0</v>
      </c>
      <c r="L28" s="57">
        <f>(D28/360)*($H28+($I28*30)+$J28)*$G28</f>
        <v>0</v>
      </c>
      <c r="M28" s="57">
        <f>K28*0.321</f>
        <v>0</v>
      </c>
      <c r="N28" s="94">
        <f>SUM(K28:M29)</f>
        <v>0</v>
      </c>
      <c r="O28" s="14"/>
      <c r="P28" s="14"/>
    </row>
    <row r="29" spans="1:14" ht="12.75">
      <c r="A29" s="82"/>
      <c r="B29" s="77"/>
      <c r="C29" s="77"/>
      <c r="D29" s="77"/>
      <c r="E29" s="58"/>
      <c r="F29" s="58"/>
      <c r="G29" s="89"/>
      <c r="H29" s="73"/>
      <c r="I29" s="70"/>
      <c r="J29" s="70"/>
      <c r="K29" s="58"/>
      <c r="L29" s="58"/>
      <c r="M29" s="58"/>
      <c r="N29" s="95"/>
    </row>
    <row r="30" spans="1:14" ht="12.75">
      <c r="A30" s="81" t="s">
        <v>10</v>
      </c>
      <c r="B30" s="67">
        <f>B16</f>
        <v>1714.5912207000001</v>
      </c>
      <c r="C30" s="67">
        <f>C16</f>
        <v>20575.0946484</v>
      </c>
      <c r="D30" s="67">
        <f>D16</f>
        <v>676.4414678926028</v>
      </c>
      <c r="E30" s="57">
        <f>C30*0.321</f>
        <v>6604.6053821364</v>
      </c>
      <c r="F30" s="57">
        <f>C30+D30+E30</f>
        <v>27856.141498429006</v>
      </c>
      <c r="G30" s="85"/>
      <c r="H30" s="71"/>
      <c r="I30" s="69"/>
      <c r="J30" s="69"/>
      <c r="K30" s="57">
        <f t="shared" si="0"/>
        <v>0</v>
      </c>
      <c r="L30" s="57">
        <f>(D30/360)*($H30+($I30*30)+$J30)*$G30</f>
        <v>0</v>
      </c>
      <c r="M30" s="57">
        <f>K30*0.321</f>
        <v>0</v>
      </c>
      <c r="N30" s="94">
        <f>SUM(K30:M31)</f>
        <v>0</v>
      </c>
    </row>
    <row r="31" spans="1:14" ht="12.75">
      <c r="A31" s="82"/>
      <c r="B31" s="77"/>
      <c r="C31" s="77"/>
      <c r="D31" s="77"/>
      <c r="E31" s="58"/>
      <c r="F31" s="58"/>
      <c r="G31" s="86"/>
      <c r="H31" s="73"/>
      <c r="I31" s="70"/>
      <c r="J31" s="70"/>
      <c r="K31" s="58"/>
      <c r="L31" s="58"/>
      <c r="M31" s="58"/>
      <c r="N31" s="95"/>
    </row>
    <row r="32" spans="1:14" ht="12.75">
      <c r="A32" s="81" t="s">
        <v>11</v>
      </c>
      <c r="B32" s="57">
        <f>B18</f>
        <v>1992.44687478</v>
      </c>
      <c r="C32" s="67">
        <f>C18</f>
        <v>23909.362497359998</v>
      </c>
      <c r="D32" s="67">
        <f>D18</f>
        <v>786.0612327899178</v>
      </c>
      <c r="E32" s="57">
        <f>C32*0.321</f>
        <v>7674.90536165256</v>
      </c>
      <c r="F32" s="57">
        <f>C32+D32+E32</f>
        <v>32370.329091802476</v>
      </c>
      <c r="G32" s="85"/>
      <c r="H32" s="71"/>
      <c r="I32" s="69"/>
      <c r="J32" s="69"/>
      <c r="K32" s="57">
        <f t="shared" si="0"/>
        <v>0</v>
      </c>
      <c r="L32" s="57">
        <f>(D32/360)*($H32+($I32*30)+$J32)*$G32</f>
        <v>0</v>
      </c>
      <c r="M32" s="57">
        <f>K32*0.321</f>
        <v>0</v>
      </c>
      <c r="N32" s="94">
        <f>SUM(K32:M33)</f>
        <v>0</v>
      </c>
    </row>
    <row r="33" spans="1:14" ht="12.75">
      <c r="A33" s="82"/>
      <c r="B33" s="87"/>
      <c r="C33" s="77"/>
      <c r="D33" s="77"/>
      <c r="E33" s="58"/>
      <c r="F33" s="58"/>
      <c r="G33" s="86"/>
      <c r="H33" s="73"/>
      <c r="I33" s="70"/>
      <c r="J33" s="70"/>
      <c r="K33" s="58"/>
      <c r="L33" s="58"/>
      <c r="M33" s="58"/>
      <c r="N33" s="95"/>
    </row>
    <row r="34" spans="1:14" ht="12.75">
      <c r="A34" s="81" t="s">
        <v>12</v>
      </c>
      <c r="B34" s="57">
        <f>B20</f>
        <v>2685.15067626</v>
      </c>
      <c r="C34" s="67">
        <f>C20</f>
        <v>32221.808115120002</v>
      </c>
      <c r="D34" s="67">
        <f>D20</f>
        <v>1059.3471161135342</v>
      </c>
      <c r="E34" s="57">
        <f>C34*0.321</f>
        <v>10343.20040495352</v>
      </c>
      <c r="F34" s="57">
        <f>C34+D34+E34</f>
        <v>43624.35563618706</v>
      </c>
      <c r="G34" s="83"/>
      <c r="H34" s="71"/>
      <c r="I34" s="69"/>
      <c r="J34" s="71"/>
      <c r="K34" s="57">
        <f t="shared" si="0"/>
        <v>0</v>
      </c>
      <c r="L34" s="57">
        <f>(D34/360)*($H34+($I34*30)+$J34)*$G34</f>
        <v>0</v>
      </c>
      <c r="M34" s="57">
        <f>K34*0.321</f>
        <v>0</v>
      </c>
      <c r="N34" s="96">
        <f>SUM(K34:M35)</f>
        <v>0</v>
      </c>
    </row>
    <row r="35" spans="1:14" ht="12.75">
      <c r="A35" s="82"/>
      <c r="B35" s="58"/>
      <c r="C35" s="68"/>
      <c r="D35" s="68"/>
      <c r="E35" s="58"/>
      <c r="F35" s="58"/>
      <c r="G35" s="84"/>
      <c r="H35" s="72"/>
      <c r="I35" s="74"/>
      <c r="J35" s="72"/>
      <c r="K35" s="58"/>
      <c r="L35" s="58"/>
      <c r="M35" s="58"/>
      <c r="N35" s="97"/>
    </row>
    <row r="36" spans="1:5" ht="12.75">
      <c r="A36" s="8"/>
      <c r="B36" s="9"/>
      <c r="C36" s="10"/>
      <c r="D36" s="8"/>
      <c r="E36" s="9"/>
    </row>
    <row r="37" spans="1:6" ht="12.75">
      <c r="A37" s="8"/>
      <c r="B37" s="9"/>
      <c r="C37" s="13"/>
      <c r="D37" s="8"/>
      <c r="E37" s="11"/>
      <c r="F37" s="3"/>
    </row>
    <row r="38" spans="1:6" ht="12.75">
      <c r="A38" s="8"/>
      <c r="B38" s="9"/>
      <c r="C38" s="13"/>
      <c r="D38" s="8"/>
      <c r="E38" s="11"/>
      <c r="F38" s="3"/>
    </row>
    <row r="39" spans="1:14" ht="12.75">
      <c r="A39" s="9"/>
      <c r="B39" s="16" t="s">
        <v>19</v>
      </c>
      <c r="C39" s="16" t="s">
        <v>20</v>
      </c>
      <c r="D39" s="16" t="s">
        <v>21</v>
      </c>
      <c r="E39" s="16" t="s">
        <v>22</v>
      </c>
      <c r="F39" s="16" t="s">
        <v>23</v>
      </c>
      <c r="G39" s="16" t="s">
        <v>24</v>
      </c>
      <c r="H39" s="16" t="s">
        <v>25</v>
      </c>
      <c r="I39" s="16" t="s">
        <v>26</v>
      </c>
      <c r="J39" s="16" t="s">
        <v>27</v>
      </c>
      <c r="K39" s="16" t="s">
        <v>28</v>
      </c>
      <c r="L39" s="16" t="s">
        <v>29</v>
      </c>
      <c r="M39" s="16" t="s">
        <v>30</v>
      </c>
      <c r="N39" s="28" t="s">
        <v>13</v>
      </c>
    </row>
    <row r="40" spans="1:14" ht="12.75">
      <c r="A40" s="30" t="s">
        <v>34</v>
      </c>
      <c r="B40" s="26">
        <v>31</v>
      </c>
      <c r="C40" s="26">
        <v>28</v>
      </c>
      <c r="D40" s="27">
        <v>31</v>
      </c>
      <c r="E40" s="26">
        <v>30</v>
      </c>
      <c r="F40" s="27">
        <v>31</v>
      </c>
      <c r="G40" s="27">
        <v>30</v>
      </c>
      <c r="H40" s="27">
        <v>31</v>
      </c>
      <c r="I40" s="27">
        <v>31</v>
      </c>
      <c r="J40" s="27">
        <v>30</v>
      </c>
      <c r="K40" s="27">
        <v>31</v>
      </c>
      <c r="L40" s="27">
        <v>30</v>
      </c>
      <c r="M40" s="27">
        <v>31</v>
      </c>
      <c r="N40" s="29">
        <f>SUM(B40:M40)</f>
        <v>365</v>
      </c>
    </row>
    <row r="41" spans="1:6" ht="12.75">
      <c r="A41" s="8"/>
      <c r="B41" s="9"/>
      <c r="C41" s="13"/>
      <c r="D41" s="8"/>
      <c r="E41" s="11"/>
      <c r="F41" s="3"/>
    </row>
    <row r="42" spans="1:14" ht="12.75">
      <c r="A42" s="9"/>
      <c r="B42" s="16" t="s">
        <v>19</v>
      </c>
      <c r="C42" s="16" t="s">
        <v>20</v>
      </c>
      <c r="D42" s="16" t="s">
        <v>21</v>
      </c>
      <c r="E42" s="16" t="s">
        <v>22</v>
      </c>
      <c r="F42" s="16" t="s">
        <v>23</v>
      </c>
      <c r="G42" s="16" t="s">
        <v>24</v>
      </c>
      <c r="H42" s="16" t="s">
        <v>25</v>
      </c>
      <c r="I42" s="16" t="s">
        <v>26</v>
      </c>
      <c r="J42" s="16" t="s">
        <v>27</v>
      </c>
      <c r="K42" s="16" t="s">
        <v>28</v>
      </c>
      <c r="L42" s="16" t="s">
        <v>29</v>
      </c>
      <c r="M42" s="16" t="s">
        <v>30</v>
      </c>
      <c r="N42" s="28" t="s">
        <v>13</v>
      </c>
    </row>
    <row r="43" spans="1:14" ht="12.75">
      <c r="A43" s="30" t="s">
        <v>35</v>
      </c>
      <c r="B43" s="26">
        <v>31</v>
      </c>
      <c r="C43" s="26">
        <v>28</v>
      </c>
      <c r="D43" s="27">
        <v>31</v>
      </c>
      <c r="E43" s="26">
        <v>30</v>
      </c>
      <c r="F43" s="27">
        <v>31</v>
      </c>
      <c r="G43" s="27">
        <v>30</v>
      </c>
      <c r="H43" s="27">
        <v>31</v>
      </c>
      <c r="I43" s="27">
        <v>31</v>
      </c>
      <c r="J43" s="27">
        <v>30</v>
      </c>
      <c r="K43" s="27">
        <v>31</v>
      </c>
      <c r="L43" s="27">
        <v>30</v>
      </c>
      <c r="M43" s="27">
        <v>31</v>
      </c>
      <c r="N43" s="29">
        <f>SUM(B43:M43)</f>
        <v>365</v>
      </c>
    </row>
    <row r="44" spans="1:6" ht="12.75">
      <c r="A44" s="8"/>
      <c r="B44" s="9"/>
      <c r="C44" s="13"/>
      <c r="D44" s="8"/>
      <c r="E44" s="11"/>
      <c r="F44" s="3"/>
    </row>
    <row r="45" spans="1:6" ht="12.75">
      <c r="A45" s="8"/>
      <c r="B45" s="9"/>
      <c r="C45" s="13"/>
      <c r="D45" s="8"/>
      <c r="E45" s="11"/>
      <c r="F45" s="3"/>
    </row>
    <row r="46" spans="1:6" ht="12.75">
      <c r="A46" s="8"/>
      <c r="B46" s="9"/>
      <c r="C46" s="13"/>
      <c r="D46" s="8"/>
      <c r="E46" s="11"/>
      <c r="F46" s="3"/>
    </row>
    <row r="47" spans="1:6" ht="12.75">
      <c r="A47" s="8"/>
      <c r="B47" s="9"/>
      <c r="C47" s="13"/>
      <c r="D47" s="8"/>
      <c r="E47" s="11"/>
      <c r="F47" s="3"/>
    </row>
    <row r="48" spans="1:6" ht="12.75">
      <c r="A48" s="8"/>
      <c r="B48" s="9"/>
      <c r="C48" s="13"/>
      <c r="D48" s="8"/>
      <c r="E48" s="11"/>
      <c r="F48" s="3"/>
    </row>
    <row r="49" spans="1:6" ht="12.75">
      <c r="A49" s="8"/>
      <c r="B49" s="9"/>
      <c r="C49" s="13"/>
      <c r="D49" s="8"/>
      <c r="E49" s="11"/>
      <c r="F49" s="3"/>
    </row>
    <row r="50" spans="1:6" ht="12.75">
      <c r="A50" s="8"/>
      <c r="B50" s="9"/>
      <c r="C50" s="13"/>
      <c r="D50" s="8"/>
      <c r="E50" s="11"/>
      <c r="F50" s="3"/>
    </row>
    <row r="51" spans="1:6" ht="12.75">
      <c r="A51" s="8"/>
      <c r="B51" s="9"/>
      <c r="C51" s="13"/>
      <c r="D51" s="8"/>
      <c r="E51" s="11"/>
      <c r="F51" s="3"/>
    </row>
    <row r="52" spans="1:6" ht="12.75">
      <c r="A52" s="8"/>
      <c r="B52" s="9"/>
      <c r="C52" s="13"/>
      <c r="D52" s="8"/>
      <c r="E52" s="11"/>
      <c r="F52" s="3"/>
    </row>
    <row r="53" spans="1:6" ht="12.75">
      <c r="A53" s="8"/>
      <c r="B53" s="9"/>
      <c r="C53" s="13"/>
      <c r="D53" s="8"/>
      <c r="E53" s="11"/>
      <c r="F53" s="3"/>
    </row>
    <row r="54" spans="1:6" ht="12.75">
      <c r="A54" s="8"/>
      <c r="B54" s="9"/>
      <c r="C54" s="13"/>
      <c r="D54" s="8"/>
      <c r="E54" s="11"/>
      <c r="F54" s="3"/>
    </row>
  </sheetData>
  <sheetProtection/>
  <mergeCells count="142">
    <mergeCell ref="F6:H6"/>
    <mergeCell ref="I6:K6"/>
    <mergeCell ref="G4:J4"/>
    <mergeCell ref="F7:G7"/>
    <mergeCell ref="F8:G8"/>
    <mergeCell ref="B10:B13"/>
    <mergeCell ref="C10:C13"/>
    <mergeCell ref="D10:D13"/>
    <mergeCell ref="E10:E13"/>
    <mergeCell ref="G10:G13"/>
    <mergeCell ref="I7:J7"/>
    <mergeCell ref="I8:J8"/>
    <mergeCell ref="N34:N35"/>
    <mergeCell ref="N14:N15"/>
    <mergeCell ref="N18:N19"/>
    <mergeCell ref="I16:I17"/>
    <mergeCell ref="N32:N33"/>
    <mergeCell ref="M14:M15"/>
    <mergeCell ref="I14:I15"/>
    <mergeCell ref="M30:M31"/>
    <mergeCell ref="A10:A13"/>
    <mergeCell ref="A24:A27"/>
    <mergeCell ref="F10:F13"/>
    <mergeCell ref="B24:B27"/>
    <mergeCell ref="N30:N31"/>
    <mergeCell ref="D18:D19"/>
    <mergeCell ref="F24:F27"/>
    <mergeCell ref="E14:E15"/>
    <mergeCell ref="F14:F15"/>
    <mergeCell ref="N20:N21"/>
    <mergeCell ref="D16:D17"/>
    <mergeCell ref="N28:N29"/>
    <mergeCell ref="A16:A17"/>
    <mergeCell ref="N16:N17"/>
    <mergeCell ref="K16:K17"/>
    <mergeCell ref="L16:L17"/>
    <mergeCell ref="M16:M17"/>
    <mergeCell ref="A18:A19"/>
    <mergeCell ref="B18:B19"/>
    <mergeCell ref="G16:G17"/>
    <mergeCell ref="E16:E17"/>
    <mergeCell ref="F16:F17"/>
    <mergeCell ref="K14:K15"/>
    <mergeCell ref="L14:L15"/>
    <mergeCell ref="A14:A15"/>
    <mergeCell ref="B14:B15"/>
    <mergeCell ref="C14:C15"/>
    <mergeCell ref="D14:D15"/>
    <mergeCell ref="B16:B17"/>
    <mergeCell ref="G14:G15"/>
    <mergeCell ref="C16:C17"/>
    <mergeCell ref="M20:M21"/>
    <mergeCell ref="K18:K19"/>
    <mergeCell ref="L18:L19"/>
    <mergeCell ref="M18:M19"/>
    <mergeCell ref="D20:D21"/>
    <mergeCell ref="E18:E19"/>
    <mergeCell ref="F18:F19"/>
    <mergeCell ref="G18:G19"/>
    <mergeCell ref="C18:C19"/>
    <mergeCell ref="E20:E21"/>
    <mergeCell ref="F20:F21"/>
    <mergeCell ref="A28:A29"/>
    <mergeCell ref="B28:B29"/>
    <mergeCell ref="C28:C29"/>
    <mergeCell ref="D28:D29"/>
    <mergeCell ref="F28:F29"/>
    <mergeCell ref="C24:C27"/>
    <mergeCell ref="D24:D27"/>
    <mergeCell ref="L30:L31"/>
    <mergeCell ref="K28:K29"/>
    <mergeCell ref="A20:A21"/>
    <mergeCell ref="E30:E31"/>
    <mergeCell ref="F30:F31"/>
    <mergeCell ref="I30:I31"/>
    <mergeCell ref="G30:G31"/>
    <mergeCell ref="E28:E29"/>
    <mergeCell ref="C20:C21"/>
    <mergeCell ref="B20:B21"/>
    <mergeCell ref="F32:F33"/>
    <mergeCell ref="J34:J35"/>
    <mergeCell ref="M28:M29"/>
    <mergeCell ref="B30:B31"/>
    <mergeCell ref="A32:A33"/>
    <mergeCell ref="B32:B33"/>
    <mergeCell ref="A30:A31"/>
    <mergeCell ref="E32:E33"/>
    <mergeCell ref="J28:J29"/>
    <mergeCell ref="G28:G29"/>
    <mergeCell ref="M32:M33"/>
    <mergeCell ref="E34:E35"/>
    <mergeCell ref="F34:F35"/>
    <mergeCell ref="A34:A35"/>
    <mergeCell ref="K30:K31"/>
    <mergeCell ref="I34:I35"/>
    <mergeCell ref="G34:G35"/>
    <mergeCell ref="C30:C31"/>
    <mergeCell ref="D30:D31"/>
    <mergeCell ref="G32:G33"/>
    <mergeCell ref="H34:H35"/>
    <mergeCell ref="C32:C33"/>
    <mergeCell ref="D32:D33"/>
    <mergeCell ref="E24:E27"/>
    <mergeCell ref="A2:N2"/>
    <mergeCell ref="K34:K35"/>
    <mergeCell ref="L34:L35"/>
    <mergeCell ref="M34:M35"/>
    <mergeCell ref="K32:K33"/>
    <mergeCell ref="L32:L33"/>
    <mergeCell ref="L20:L21"/>
    <mergeCell ref="I18:I19"/>
    <mergeCell ref="H14:H15"/>
    <mergeCell ref="J14:J15"/>
    <mergeCell ref="J16:J17"/>
    <mergeCell ref="H20:H21"/>
    <mergeCell ref="H16:H17"/>
    <mergeCell ref="H28:H29"/>
    <mergeCell ref="I32:I33"/>
    <mergeCell ref="I28:I29"/>
    <mergeCell ref="G20:G21"/>
    <mergeCell ref="J10:J13"/>
    <mergeCell ref="H18:H19"/>
    <mergeCell ref="B34:B35"/>
    <mergeCell ref="C34:C35"/>
    <mergeCell ref="D34:D35"/>
    <mergeCell ref="J18:J19"/>
    <mergeCell ref="J20:J21"/>
    <mergeCell ref="H32:H33"/>
    <mergeCell ref="J32:J33"/>
    <mergeCell ref="J30:J31"/>
    <mergeCell ref="H30:H31"/>
    <mergeCell ref="I20:I21"/>
    <mergeCell ref="L28:L29"/>
    <mergeCell ref="G24:G27"/>
    <mergeCell ref="H24:H27"/>
    <mergeCell ref="I24:I27"/>
    <mergeCell ref="J24:J27"/>
    <mergeCell ref="K12:L12"/>
    <mergeCell ref="K26:L26"/>
    <mergeCell ref="K20:K21"/>
    <mergeCell ref="H10:H13"/>
    <mergeCell ref="I10:I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H56"/>
  <sheetViews>
    <sheetView showGridLines="0" showZeros="0" zoomScalePageLayoutView="0" workbookViewId="0" topLeftCell="A4">
      <selection activeCell="F31" sqref="F31"/>
    </sheetView>
  </sheetViews>
  <sheetFormatPr defaultColWidth="0" defaultRowHeight="12.75" customHeight="1" zeroHeight="1"/>
  <cols>
    <col min="1" max="1" width="11.8515625" style="39" customWidth="1"/>
    <col min="2" max="2" width="18.7109375" style="39" customWidth="1"/>
    <col min="3" max="3" width="14.140625" style="39" customWidth="1"/>
    <col min="4" max="4" width="11.00390625" style="39" customWidth="1"/>
    <col min="5" max="5" width="11.7109375" style="39" customWidth="1"/>
    <col min="6" max="6" width="16.8515625" style="39" customWidth="1"/>
    <col min="7" max="7" width="1.7109375" style="39" customWidth="1"/>
    <col min="8" max="8" width="11.421875" style="39" customWidth="1"/>
    <col min="9" max="9" width="9.28125" style="39" customWidth="1"/>
    <col min="10" max="16384" width="0" style="39" hidden="1" customWidth="1"/>
  </cols>
  <sheetData>
    <row r="1" ht="12.75"/>
    <row r="2" ht="12.75"/>
    <row r="3" ht="12.75"/>
    <row r="4" ht="12.75"/>
    <row r="5" ht="13.5" customHeight="1"/>
    <row r="6" ht="18" customHeight="1" thickBot="1"/>
    <row r="7" spans="2:8" ht="30" customHeight="1" thickBot="1">
      <c r="B7" s="117" t="s">
        <v>46</v>
      </c>
      <c r="C7" s="118"/>
      <c r="D7" s="118"/>
      <c r="E7" s="118"/>
      <c r="F7" s="118"/>
      <c r="G7" s="118"/>
      <c r="H7" s="119"/>
    </row>
    <row r="8" ht="12" customHeight="1"/>
    <row r="9" spans="2:8" ht="11.25" customHeight="1">
      <c r="B9" s="40"/>
      <c r="C9" s="40"/>
      <c r="D9" s="40"/>
      <c r="E9" s="40"/>
      <c r="F9" s="40"/>
      <c r="G9" s="40"/>
      <c r="H9" s="40"/>
    </row>
    <row r="10" ht="12.75"/>
    <row r="11" spans="2:5" ht="14.25">
      <c r="B11" s="41" t="s">
        <v>47</v>
      </c>
      <c r="C11" s="41"/>
      <c r="D11" s="41"/>
      <c r="E11" s="42"/>
    </row>
    <row r="12" spans="2:8" ht="14.25">
      <c r="B12" s="41"/>
      <c r="C12" s="41"/>
      <c r="D12" s="41"/>
      <c r="E12" s="41"/>
      <c r="F12" s="41"/>
      <c r="G12" s="41"/>
      <c r="H12" s="41"/>
    </row>
    <row r="13" spans="2:8" ht="12.75">
      <c r="B13" s="43" t="s">
        <v>48</v>
      </c>
      <c r="C13" s="43" t="s">
        <v>49</v>
      </c>
      <c r="D13" s="120" t="s">
        <v>50</v>
      </c>
      <c r="E13" s="120"/>
      <c r="F13" s="120"/>
      <c r="G13" s="120"/>
      <c r="H13" s="121"/>
    </row>
    <row r="14" spans="2:8" ht="12.75">
      <c r="B14" s="44" t="s">
        <v>58</v>
      </c>
      <c r="C14" s="45"/>
      <c r="D14" s="122" t="s">
        <v>60</v>
      </c>
      <c r="E14" s="123"/>
      <c r="F14" s="123"/>
      <c r="G14" s="123"/>
      <c r="H14" s="124"/>
    </row>
    <row r="15" spans="2:8" ht="12.75">
      <c r="B15" s="46" t="s">
        <v>59</v>
      </c>
      <c r="C15" s="45"/>
      <c r="D15" s="105"/>
      <c r="E15" s="106"/>
      <c r="F15" s="106"/>
      <c r="G15" s="106"/>
      <c r="H15" s="107"/>
    </row>
    <row r="16" spans="2:8" ht="12.75">
      <c r="B16" s="44"/>
      <c r="C16" s="45"/>
      <c r="D16" s="105"/>
      <c r="E16" s="106"/>
      <c r="F16" s="106"/>
      <c r="G16" s="106"/>
      <c r="H16" s="107"/>
    </row>
    <row r="17" spans="2:8" ht="12.75">
      <c r="B17" s="44"/>
      <c r="C17" s="45"/>
      <c r="D17" s="105" t="s">
        <v>61</v>
      </c>
      <c r="E17" s="106"/>
      <c r="F17" s="106"/>
      <c r="G17" s="106"/>
      <c r="H17" s="107"/>
    </row>
    <row r="18" spans="2:8" ht="12.75">
      <c r="B18" s="44"/>
      <c r="C18" s="50"/>
      <c r="D18" s="47"/>
      <c r="E18" s="48"/>
      <c r="F18" s="48"/>
      <c r="G18" s="48"/>
      <c r="H18" s="49"/>
    </row>
    <row r="19" spans="2:8" ht="12.75">
      <c r="B19" s="44"/>
      <c r="C19" s="50"/>
      <c r="D19" s="105"/>
      <c r="E19" s="106"/>
      <c r="F19" s="106"/>
      <c r="G19" s="106"/>
      <c r="H19" s="107"/>
    </row>
    <row r="20" spans="2:8" ht="12.75">
      <c r="B20" s="44"/>
      <c r="C20" s="50"/>
      <c r="D20" s="105" t="s">
        <v>62</v>
      </c>
      <c r="E20" s="106"/>
      <c r="F20" s="106"/>
      <c r="G20" s="106"/>
      <c r="H20" s="107"/>
    </row>
    <row r="21" spans="2:8" ht="12.75">
      <c r="B21" s="44"/>
      <c r="C21" s="50"/>
      <c r="D21" s="105"/>
      <c r="E21" s="106"/>
      <c r="F21" s="106"/>
      <c r="G21" s="106"/>
      <c r="H21" s="107"/>
    </row>
    <row r="22" spans="2:8" ht="12.75">
      <c r="B22" s="44"/>
      <c r="C22" s="50"/>
      <c r="D22" s="105"/>
      <c r="E22" s="106"/>
      <c r="F22" s="106"/>
      <c r="G22" s="106"/>
      <c r="H22" s="107"/>
    </row>
    <row r="23" spans="2:8" ht="13.5" customHeight="1">
      <c r="B23" s="44"/>
      <c r="C23" s="50"/>
      <c r="D23" s="105"/>
      <c r="E23" s="106"/>
      <c r="F23" s="106"/>
      <c r="G23" s="106"/>
      <c r="H23" s="107"/>
    </row>
    <row r="24" spans="2:8" ht="12.75">
      <c r="B24" s="47"/>
      <c r="C24" s="50"/>
      <c r="D24" s="116"/>
      <c r="E24" s="106"/>
      <c r="F24" s="106"/>
      <c r="G24" s="106"/>
      <c r="H24" s="107"/>
    </row>
    <row r="25" spans="2:8" ht="12.75">
      <c r="B25" s="47"/>
      <c r="C25" s="50"/>
      <c r="D25" s="105"/>
      <c r="E25" s="106"/>
      <c r="F25" s="106"/>
      <c r="G25" s="106"/>
      <c r="H25" s="107"/>
    </row>
    <row r="26" spans="2:8" ht="12.75">
      <c r="B26" s="108"/>
      <c r="C26" s="109"/>
      <c r="D26" s="108"/>
      <c r="E26" s="109"/>
      <c r="F26" s="109"/>
      <c r="G26" s="109"/>
      <c r="H26" s="110"/>
    </row>
    <row r="27" ht="12.75"/>
    <row r="28" ht="12.75"/>
    <row r="29" ht="12.75"/>
    <row r="30" ht="12.75"/>
    <row r="31" ht="12.75"/>
    <row r="32" ht="12.75"/>
    <row r="33" ht="12.75"/>
    <row r="34" spans="4:7" ht="14.25">
      <c r="D34" s="51" t="s">
        <v>51</v>
      </c>
      <c r="E34" s="111">
        <f ca="1">TODAY()</f>
        <v>42944</v>
      </c>
      <c r="F34" s="111"/>
      <c r="G34" s="111"/>
    </row>
    <row r="35" ht="12.75"/>
    <row r="36" ht="12.75"/>
    <row r="37" ht="12.75"/>
    <row r="38" ht="12.75"/>
    <row r="39" ht="12.75"/>
    <row r="40" ht="12.75"/>
    <row r="41" spans="3:8" ht="12.75">
      <c r="C41" s="52" t="s">
        <v>52</v>
      </c>
      <c r="D41" s="112" t="s">
        <v>53</v>
      </c>
      <c r="E41" s="113"/>
      <c r="F41" s="113"/>
      <c r="G41" s="113"/>
      <c r="H41" s="114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5.75">
      <c r="B52" s="53"/>
    </row>
    <row r="53" ht="12.75"/>
    <row r="54" ht="12.75"/>
    <row r="55" ht="12.75"/>
    <row r="56" spans="3:5" ht="12.75">
      <c r="C56" s="115" t="s">
        <v>54</v>
      </c>
      <c r="D56" s="115"/>
      <c r="E56" s="115"/>
    </row>
    <row r="57" ht="12.75"/>
    <row r="58" ht="12.75"/>
    <row r="59" ht="12.75"/>
    <row r="60" ht="12.75"/>
    <row r="61" ht="12.75"/>
  </sheetData>
  <sheetProtection sheet="1" objects="1" scenarios="1"/>
  <mergeCells count="18">
    <mergeCell ref="B7:H7"/>
    <mergeCell ref="D13:H13"/>
    <mergeCell ref="D14:H14"/>
    <mergeCell ref="D15:H15"/>
    <mergeCell ref="D16:H16"/>
    <mergeCell ref="D17:H17"/>
    <mergeCell ref="D19:H19"/>
    <mergeCell ref="D20:H20"/>
    <mergeCell ref="D21:H21"/>
    <mergeCell ref="D22:H22"/>
    <mergeCell ref="D23:H23"/>
    <mergeCell ref="D24:H24"/>
    <mergeCell ref="D25:H25"/>
    <mergeCell ref="B26:C26"/>
    <mergeCell ref="D26:H26"/>
    <mergeCell ref="E34:G34"/>
    <mergeCell ref="D41:H41"/>
    <mergeCell ref="C56:E56"/>
  </mergeCells>
  <hyperlinks>
    <hyperlink ref="C56:E56" location="INDICE!A1" display="VOLVER AL INDICE"/>
  </hyperlinks>
  <printOptions/>
  <pageMargins left="0.7874015748031497" right="0.75" top="1" bottom="1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11.421875" style="39" customWidth="1"/>
    <col min="2" max="2" width="11.421875" style="56" customWidth="1"/>
    <col min="3" max="16384" width="11.421875" style="39" customWidth="1"/>
  </cols>
  <sheetData>
    <row r="3" spans="1:2" ht="12.75">
      <c r="A3" s="54" t="s">
        <v>55</v>
      </c>
      <c r="B3" s="55"/>
    </row>
    <row r="4" spans="1:2" ht="12.75">
      <c r="A4" s="54" t="s">
        <v>56</v>
      </c>
      <c r="B4" s="56">
        <f>+'RC 2017'!C14+'RC 2017'!C15</f>
        <v>0</v>
      </c>
    </row>
    <row r="5" spans="1:2" ht="12.75">
      <c r="A5" s="54" t="s">
        <v>57</v>
      </c>
      <c r="B5" s="56">
        <f>+B4-B3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Publica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ssola</dc:creator>
  <cp:keywords/>
  <dc:description/>
  <cp:lastModifiedBy>Arantxa Del Rey</cp:lastModifiedBy>
  <cp:lastPrinted>2015-09-09T08:08:10Z</cp:lastPrinted>
  <dcterms:created xsi:type="dcterms:W3CDTF">2008-01-23T08:30:14Z</dcterms:created>
  <dcterms:modified xsi:type="dcterms:W3CDTF">2017-07-28T05:56:35Z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